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na\Documents\Rozpočty 2022\Filip\Mezilesí\"/>
    </mc:Choice>
  </mc:AlternateContent>
  <bookViews>
    <workbookView xWindow="0" yWindow="0" windowWidth="0" windowHeight="0"/>
  </bookViews>
  <sheets>
    <sheet name="Rekapitulace stavby" sheetId="1" r:id="rId1"/>
    <sheet name="1 - stavební práce" sheetId="2" r:id="rId2"/>
    <sheet name="2 - VRN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'1 - stavební práce'!$C$124:$K$352</definedName>
    <definedName name="_xlnm.Print_Area" localSheetId="1">'1 - stavební práce'!$C$4:$J$76,'1 - stavební práce'!$C$82:$J$106,'1 - stavební práce'!$C$112:$J$352</definedName>
    <definedName name="_xlnm.Print_Titles" localSheetId="1">'1 - stavební práce'!$124:$124</definedName>
    <definedName name="_xlnm._FilterDatabase" localSheetId="2" hidden="1">'2 - VRN'!$C$118:$K$126</definedName>
    <definedName name="_xlnm.Print_Area" localSheetId="2">'2 - VRN'!$C$4:$J$76,'2 - VRN'!$C$82:$J$100,'2 - VRN'!$C$106:$J$126</definedName>
    <definedName name="_xlnm.Print_Titles" localSheetId="2">'2 - VRN'!$118:$118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6"/>
  <c r="BH126"/>
  <c r="BG126"/>
  <c r="BF126"/>
  <c r="T126"/>
  <c r="T125"/>
  <c r="R126"/>
  <c r="R125"/>
  <c r="P126"/>
  <c r="P125"/>
  <c r="BI124"/>
  <c r="BH124"/>
  <c r="BG124"/>
  <c r="BF124"/>
  <c r="T124"/>
  <c r="T123"/>
  <c r="R124"/>
  <c r="R123"/>
  <c r="P124"/>
  <c r="P123"/>
  <c r="BI122"/>
  <c r="BH122"/>
  <c r="BG122"/>
  <c r="BF122"/>
  <c r="T122"/>
  <c r="R122"/>
  <c r="P122"/>
  <c r="BI121"/>
  <c r="BH121"/>
  <c r="BG121"/>
  <c r="BF121"/>
  <c r="T121"/>
  <c r="T120"/>
  <c r="T119"/>
  <c r="R121"/>
  <c r="R120"/>
  <c r="R119"/>
  <c r="P121"/>
  <c r="P120"/>
  <c r="P119"/>
  <c i="1" r="AU96"/>
  <c i="3" r="J115"/>
  <c r="F113"/>
  <c r="E111"/>
  <c r="J91"/>
  <c r="F89"/>
  <c r="E87"/>
  <c r="J24"/>
  <c r="E24"/>
  <c r="J116"/>
  <c r="J23"/>
  <c r="J18"/>
  <c r="E18"/>
  <c r="F116"/>
  <c r="J17"/>
  <c r="J15"/>
  <c r="E15"/>
  <c r="F115"/>
  <c r="J14"/>
  <c r="J12"/>
  <c r="J113"/>
  <c r="E7"/>
  <c r="E109"/>
  <c i="2" r="J37"/>
  <c r="J36"/>
  <c i="1" r="AY95"/>
  <c i="2" r="J35"/>
  <c i="1" r="AX95"/>
  <c i="2" r="BI352"/>
  <c r="BH352"/>
  <c r="BG352"/>
  <c r="BF352"/>
  <c r="T352"/>
  <c r="T351"/>
  <c r="R352"/>
  <c r="R351"/>
  <c r="P352"/>
  <c r="P351"/>
  <c r="BI350"/>
  <c r="BH350"/>
  <c r="BG350"/>
  <c r="BF350"/>
  <c r="T350"/>
  <c r="R350"/>
  <c r="P350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2"/>
  <c r="BH322"/>
  <c r="BG322"/>
  <c r="BF322"/>
  <c r="T322"/>
  <c r="R322"/>
  <c r="P322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8"/>
  <c r="BH308"/>
  <c r="BG308"/>
  <c r="BF308"/>
  <c r="T308"/>
  <c r="R308"/>
  <c r="P308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2"/>
  <c r="BH282"/>
  <c r="BG282"/>
  <c r="BF282"/>
  <c r="T282"/>
  <c r="R282"/>
  <c r="P282"/>
  <c r="BI278"/>
  <c r="BH278"/>
  <c r="BG278"/>
  <c r="BF278"/>
  <c r="T278"/>
  <c r="R278"/>
  <c r="P278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9"/>
  <c r="BH209"/>
  <c r="BG209"/>
  <c r="BF209"/>
  <c r="T209"/>
  <c r="R209"/>
  <c r="P209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3"/>
  <c r="BH133"/>
  <c r="BG133"/>
  <c r="BF133"/>
  <c r="T133"/>
  <c r="R133"/>
  <c r="P133"/>
  <c r="BI132"/>
  <c r="BH132"/>
  <c r="BG132"/>
  <c r="BF132"/>
  <c r="T132"/>
  <c r="R132"/>
  <c r="P132"/>
  <c r="BI128"/>
  <c r="BH128"/>
  <c r="BG128"/>
  <c r="BF128"/>
  <c r="T128"/>
  <c r="R128"/>
  <c r="P128"/>
  <c r="J121"/>
  <c r="F119"/>
  <c r="E117"/>
  <c r="J91"/>
  <c r="F89"/>
  <c r="E87"/>
  <c r="J24"/>
  <c r="E24"/>
  <c r="J122"/>
  <c r="J23"/>
  <c r="J18"/>
  <c r="E18"/>
  <c r="F92"/>
  <c r="J17"/>
  <c r="J15"/>
  <c r="E15"/>
  <c r="F121"/>
  <c r="J14"/>
  <c r="J12"/>
  <c r="J89"/>
  <c r="E7"/>
  <c r="E85"/>
  <c i="1" r="L90"/>
  <c r="AM90"/>
  <c r="AM89"/>
  <c r="L89"/>
  <c r="AM87"/>
  <c r="L87"/>
  <c r="L85"/>
  <c r="L84"/>
  <c i="3" r="BK126"/>
  <c r="BK124"/>
  <c r="BK122"/>
  <c r="BK121"/>
  <c i="2" r="J343"/>
  <c r="J340"/>
  <c r="J339"/>
  <c r="J336"/>
  <c r="BK327"/>
  <c r="J318"/>
  <c r="BK315"/>
  <c r="BK308"/>
  <c r="J307"/>
  <c r="J301"/>
  <c r="J295"/>
  <c r="J294"/>
  <c r="J292"/>
  <c r="BK291"/>
  <c r="BK276"/>
  <c r="BK267"/>
  <c r="BK261"/>
  <c r="J260"/>
  <c r="J252"/>
  <c r="J244"/>
  <c r="J232"/>
  <c r="J230"/>
  <c r="BK226"/>
  <c r="J222"/>
  <c r="BK218"/>
  <c r="BK210"/>
  <c r="J206"/>
  <c r="J202"/>
  <c r="J198"/>
  <c r="BK192"/>
  <c r="BK183"/>
  <c r="J180"/>
  <c r="BK156"/>
  <c r="BK149"/>
  <c r="J139"/>
  <c r="J133"/>
  <c i="1" r="AS94"/>
  <c i="3" r="J126"/>
  <c r="J124"/>
  <c r="J122"/>
  <c r="J121"/>
  <c i="2" r="BK352"/>
  <c r="BK350"/>
  <c r="BK349"/>
  <c r="J341"/>
  <c r="BK340"/>
  <c r="BK322"/>
  <c r="J321"/>
  <c r="BK312"/>
  <c r="BK301"/>
  <c r="BK298"/>
  <c r="BK294"/>
  <c r="J293"/>
  <c r="BK289"/>
  <c r="BK282"/>
  <c r="BK278"/>
  <c r="J276"/>
  <c r="BK274"/>
  <c r="J273"/>
  <c r="J265"/>
  <c r="BK262"/>
  <c r="BK256"/>
  <c r="BK252"/>
  <c r="J248"/>
  <c r="BK241"/>
  <c r="J238"/>
  <c r="J237"/>
  <c r="BK236"/>
  <c r="J235"/>
  <c r="BK232"/>
  <c r="BK230"/>
  <c r="BK214"/>
  <c r="J210"/>
  <c r="BK196"/>
  <c r="J195"/>
  <c r="J189"/>
  <c r="BK180"/>
  <c r="J177"/>
  <c r="J171"/>
  <c r="BK163"/>
  <c r="J153"/>
  <c r="J150"/>
  <c r="J142"/>
  <c r="BK139"/>
  <c r="BK132"/>
  <c r="J349"/>
  <c r="J346"/>
  <c r="BK341"/>
  <c r="J333"/>
  <c r="J330"/>
  <c r="BK321"/>
  <c r="J312"/>
  <c r="BK307"/>
  <c r="J304"/>
  <c r="BK293"/>
  <c r="BK292"/>
  <c r="J291"/>
  <c r="J290"/>
  <c r="J289"/>
  <c r="J282"/>
  <c r="J278"/>
  <c r="J275"/>
  <c r="J274"/>
  <c r="BK273"/>
  <c r="BK270"/>
  <c r="J267"/>
  <c r="BK265"/>
  <c r="J262"/>
  <c r="J261"/>
  <c r="BK248"/>
  <c r="BK244"/>
  <c r="J241"/>
  <c r="BK238"/>
  <c r="BK237"/>
  <c r="J236"/>
  <c r="BK222"/>
  <c r="BK221"/>
  <c r="J209"/>
  <c r="BK206"/>
  <c r="BK202"/>
  <c r="BK198"/>
  <c r="J196"/>
  <c r="J192"/>
  <c r="BK189"/>
  <c r="J186"/>
  <c r="J183"/>
  <c r="BK177"/>
  <c r="J174"/>
  <c r="J163"/>
  <c r="J162"/>
  <c r="J159"/>
  <c r="J156"/>
  <c r="BK153"/>
  <c r="J146"/>
  <c r="BK142"/>
  <c r="J128"/>
  <c r="J352"/>
  <c r="J350"/>
  <c r="BK346"/>
  <c r="BK343"/>
  <c r="BK339"/>
  <c r="BK336"/>
  <c r="BK333"/>
  <c r="BK330"/>
  <c r="J327"/>
  <c r="J322"/>
  <c r="BK318"/>
  <c r="J315"/>
  <c r="J308"/>
  <c r="BK304"/>
  <c r="J298"/>
  <c r="BK295"/>
  <c r="BK290"/>
  <c r="BK275"/>
  <c r="J270"/>
  <c r="BK260"/>
  <c r="J256"/>
  <c r="BK235"/>
  <c r="J226"/>
  <c r="J221"/>
  <c r="J218"/>
  <c r="J214"/>
  <c r="BK209"/>
  <c r="BK195"/>
  <c r="BK186"/>
  <c r="BK174"/>
  <c r="BK171"/>
  <c r="BK162"/>
  <c r="BK159"/>
  <c r="BK150"/>
  <c r="J149"/>
  <c r="BK146"/>
  <c r="BK133"/>
  <c r="J132"/>
  <c r="BK128"/>
  <c l="1" r="P266"/>
  <c r="P277"/>
  <c r="BK127"/>
  <c r="T127"/>
  <c r="P197"/>
  <c r="T197"/>
  <c r="P229"/>
  <c r="T229"/>
  <c r="P247"/>
  <c r="T247"/>
  <c r="BK266"/>
  <c r="J266"/>
  <c r="J102"/>
  <c r="R266"/>
  <c r="T266"/>
  <c r="T277"/>
  <c r="P342"/>
  <c r="T342"/>
  <c r="P127"/>
  <c r="P126"/>
  <c r="P125"/>
  <c i="1" r="AU95"/>
  <c i="2" r="R127"/>
  <c r="BK197"/>
  <c r="J197"/>
  <c r="J99"/>
  <c r="R197"/>
  <c r="BK229"/>
  <c r="J229"/>
  <c r="J100"/>
  <c r="R229"/>
  <c r="BK247"/>
  <c r="J247"/>
  <c r="J101"/>
  <c r="R247"/>
  <c r="BK277"/>
  <c r="J277"/>
  <c r="J103"/>
  <c r="R277"/>
  <c r="BK342"/>
  <c r="J342"/>
  <c r="J104"/>
  <c r="R342"/>
  <c r="J119"/>
  <c r="F122"/>
  <c r="BE142"/>
  <c r="BE149"/>
  <c r="BE153"/>
  <c r="BE177"/>
  <c r="BE180"/>
  <c r="BE189"/>
  <c r="BE196"/>
  <c r="BE210"/>
  <c r="BE218"/>
  <c r="BE221"/>
  <c r="BE232"/>
  <c r="BE236"/>
  <c r="BE241"/>
  <c r="BE244"/>
  <c r="BE248"/>
  <c r="BE252"/>
  <c r="BE262"/>
  <c r="BE273"/>
  <c r="BE278"/>
  <c r="BE282"/>
  <c r="BE293"/>
  <c r="BE301"/>
  <c r="BE333"/>
  <c r="BE340"/>
  <c r="BE349"/>
  <c r="BE350"/>
  <c r="F91"/>
  <c r="E115"/>
  <c r="BE132"/>
  <c r="BE133"/>
  <c r="BE163"/>
  <c r="BE171"/>
  <c r="BE209"/>
  <c r="BE226"/>
  <c r="BE230"/>
  <c r="BE256"/>
  <c r="BE276"/>
  <c r="BE292"/>
  <c r="BE294"/>
  <c r="BE295"/>
  <c r="BE322"/>
  <c r="BE330"/>
  <c r="BE339"/>
  <c r="J92"/>
  <c r="BE156"/>
  <c r="BE183"/>
  <c r="BE192"/>
  <c r="BE198"/>
  <c r="BE202"/>
  <c r="BE206"/>
  <c r="BE222"/>
  <c r="BE267"/>
  <c r="BE275"/>
  <c r="BE290"/>
  <c r="BE291"/>
  <c r="BE307"/>
  <c r="BE308"/>
  <c r="BE312"/>
  <c r="BE315"/>
  <c r="BE327"/>
  <c r="BE336"/>
  <c r="BE341"/>
  <c r="BE343"/>
  <c r="BE346"/>
  <c r="BE352"/>
  <c r="BK351"/>
  <c r="J351"/>
  <c r="J105"/>
  <c i="3" r="J89"/>
  <c r="BE121"/>
  <c r="BE124"/>
  <c i="2" r="BE128"/>
  <c r="BE139"/>
  <c r="BE146"/>
  <c r="BE150"/>
  <c r="BE159"/>
  <c r="BE162"/>
  <c r="BE174"/>
  <c r="BE186"/>
  <c r="BE195"/>
  <c r="BE214"/>
  <c r="BE235"/>
  <c r="BE237"/>
  <c r="BE238"/>
  <c r="BE260"/>
  <c r="BE261"/>
  <c r="BE265"/>
  <c r="BE270"/>
  <c r="BE274"/>
  <c r="BE289"/>
  <c r="BE298"/>
  <c r="BE304"/>
  <c r="BE318"/>
  <c r="BE321"/>
  <c i="3" r="E85"/>
  <c r="F91"/>
  <c r="F92"/>
  <c r="J92"/>
  <c r="BE122"/>
  <c r="BE126"/>
  <c r="BK123"/>
  <c r="J123"/>
  <c r="J98"/>
  <c r="BK125"/>
  <c r="J125"/>
  <c r="J99"/>
  <c i="2" r="F35"/>
  <c i="1" r="BB95"/>
  <c i="2" r="F34"/>
  <c i="1" r="BA95"/>
  <c i="3" r="F35"/>
  <c i="1" r="BB96"/>
  <c i="2" r="F36"/>
  <c i="1" r="BC95"/>
  <c i="3" r="J34"/>
  <c i="1" r="AW96"/>
  <c i="3" r="F37"/>
  <c i="1" r="BD96"/>
  <c r="AU94"/>
  <c i="2" r="F37"/>
  <c i="1" r="BD95"/>
  <c i="2" r="J34"/>
  <c i="1" r="AW95"/>
  <c i="3" r="F34"/>
  <c i="1" r="BA96"/>
  <c i="3" r="F36"/>
  <c i="1" r="BC96"/>
  <c i="2" l="1" r="R126"/>
  <c r="R125"/>
  <c r="T126"/>
  <c r="T125"/>
  <c r="BK126"/>
  <c r="J126"/>
  <c r="J97"/>
  <c i="3" r="BK120"/>
  <c r="J120"/>
  <c r="J97"/>
  <c i="2" r="J127"/>
  <c r="J98"/>
  <c i="1" r="BA94"/>
  <c r="W30"/>
  <c i="3" r="J33"/>
  <c i="1" r="AV96"/>
  <c r="AT96"/>
  <c i="2" r="F33"/>
  <c i="1" r="AZ95"/>
  <c r="BB94"/>
  <c r="W31"/>
  <c r="BC94"/>
  <c r="AY94"/>
  <c i="2" r="J33"/>
  <c i="1" r="AV95"/>
  <c r="AT95"/>
  <c r="BD94"/>
  <c r="W33"/>
  <c i="3" r="F33"/>
  <c i="1" r="AZ96"/>
  <c i="2" l="1" r="BK125"/>
  <c r="J125"/>
  <c r="J96"/>
  <c i="3" r="BK119"/>
  <c r="J119"/>
  <c r="J96"/>
  <c i="1" r="AZ94"/>
  <c r="AV94"/>
  <c r="AK29"/>
  <c r="AX94"/>
  <c r="AW94"/>
  <c r="AK30"/>
  <c r="W32"/>
  <c l="1" r="W29"/>
  <c i="2" r="J30"/>
  <c i="1" r="AG95"/>
  <c r="AN95"/>
  <c r="AT94"/>
  <c i="3" r="J30"/>
  <c i="1" r="AG96"/>
  <c r="AN96"/>
  <c i="2" l="1" r="J39"/>
  <c i="3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<sst xmlns="http://schemas.openxmlformats.org/spreadsheetml/2006/main">
  <si>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</si>
  <si>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</si>
  <si>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</si>
  <si>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</si>
  <si>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</si>
  <si>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{d1c7d88a-8185-4490-b230-b9222b34b9bf}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</si>
  <si>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</si>
  <si>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</si>
  <si>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</si>
  <si>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</si>
  <si>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</si>
  <si>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</si>
  <si>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</si>
  <si>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</si>
  <si>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9-332-2022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</si>
  <si>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</si>
  <si>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</si>
  <si>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Parkovací pás podél silnice III/28522  k.ú. Mezilesí u Náchoda</t>
  </si>
  <si>
    <t>KSO:</t>
  </si>
  <si>
    <t>CC-CZ:</t>
  </si>
  <si>
    <t>Místo:</t>
  </si>
  <si>
    <t>Mezilesí u Náchoda</t>
  </si>
  <si>
    <t>Datum:</t>
  </si>
  <si>
    <t>3.12.2022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</si>
  <si>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</si>
  <si>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</si>
  <si>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</si>
  <si>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</si>
  <si>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</si>
  <si>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</si>
  <si>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</si>
  <si>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Filip Eichler, Ph.D.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</si>
  <si>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</si>
  <si>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</si>
  <si>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</si>
  <si>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</si>
  <si>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</si>
  <si>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</si>
  <si>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</si>
  <si>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</si>
  <si>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</si>
  <si>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</si>
  <si>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</si>
  <si>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</si>
  <si>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</si>
  <si>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</si>
  <si>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</si>
  <si>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</si>
  <si>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</si>
  <si>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</si>
  <si>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</si>
  <si>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</si>
  <si>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</si>
  <si>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</si>
  <si>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</si>
  <si>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</si>
  <si>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</si>
  <si>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</si>
  <si>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</si>
  <si>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</si>
  <si>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</si>
  <si>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</si>
  <si>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</si>
  <si>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</si>
  <si>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</si>
  <si>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</si>
  <si>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</si>
  <si>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</si>
  <si>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</si>
  <si>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</si>
  <si>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</si>
  <si>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</si>
  <si>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</si>
  <si>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</si>
  <si>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</si>
  <si>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</si>
  <si>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</si>
  <si>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</si>
  <si>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</si>
  <si>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</si>
  <si>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</si>
  <si>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práce</t>
  </si>
  <si>
    <t>STA</t>
  </si>
  <si>
    <t>{e5912879-0ae7-45b6-acc4-d510be8d11bf}</t>
  </si>
  <si>
    <t>2</t>
  </si>
  <si>
    <t>VRN</t>
  </si>
  <si>
    <t>{fb84d953-ec53-4709-a958-df6b039dd1be}</t>
  </si>
  <si>
    <t>KRYCÍ LIST SOUPISU PRACÍ</t>
  </si>
  <si>
    <t>Objekt:</t>
  </si>
  <si>
    <t>1 - stavební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</si>
  <si>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</si>
  <si>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</si>
  <si>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</si>
  <si>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</si>
  <si>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</si>
  <si>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</si>
  <si>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</si>
  <si>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</si>
  <si>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</si>
  <si>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</si>
  <si>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</si>
  <si>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</si>
  <si>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</si>
  <si>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</si>
  <si>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</si>
  <si>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</si>
  <si>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</si>
  <si>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</si>
  <si>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</si>
  <si>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</si>
  <si>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</si>
  <si>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</si>
  <si>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</si>
  <si>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</si>
  <si>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</si>
  <si>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</si>
  <si>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</si>
  <si>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</si>
  <si>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</si>
  <si>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</si>
  <si>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</si>
  <si>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</si>
  <si>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113107164</t>
  </si>
  <si>
    <t>Odstranění podkladu z kameniva drceného tl 400 mm strojně pl přes 50 do 200 m2</t>
  </si>
  <si>
    <t>m2</t>
  </si>
  <si>
    <t>4</t>
  </si>
  <si>
    <t>1229605900</t>
  </si>
  <si>
    <t>VV</t>
  </si>
  <si>
    <t xml:space="preserve">"odstranění podkladních vrstev pod asfaltem tl. 0,35m"   </t>
  </si>
  <si>
    <t>60</t>
  </si>
  <si>
    <t>Součet</t>
  </si>
  <si>
    <t>113154114</t>
  </si>
  <si>
    <t>Frézování živičného krytu tl 100 mm pruh š 0,5 m pl do 500 m2 bez překážek v trase</t>
  </si>
  <si>
    <t>-1274242038</t>
  </si>
  <si>
    <t>3</t>
  </si>
  <si>
    <t>131251104</t>
  </si>
  <si>
    <t>Hloubení jam nezapažených v hornině třídy těžitelnosti I, skupiny 3 objem do 500 m3 strojně</t>
  </si>
  <si>
    <t>m3</t>
  </si>
  <si>
    <t>-136797690</t>
  </si>
  <si>
    <t>"výkop pro opěrnou kontrukci"</t>
  </si>
  <si>
    <t>137</t>
  </si>
  <si>
    <t>"výměna aktivní zony 50% z celkové plochy"</t>
  </si>
  <si>
    <t>114*0,25</t>
  </si>
  <si>
    <t>133251101</t>
  </si>
  <si>
    <t>Hloubení šachet nezapažených v hornině třídy těžitelnosti I, skupiny 3 objem do 20 m3</t>
  </si>
  <si>
    <t>1181972435</t>
  </si>
  <si>
    <t xml:space="preserve">"výkop pro vsakování"  4*2*1,5</t>
  </si>
  <si>
    <t>5</t>
  </si>
  <si>
    <t>151101201</t>
  </si>
  <si>
    <t>Zřízení příložného pažení stěn výkopu hl do 4 m</t>
  </si>
  <si>
    <t>-1714752726</t>
  </si>
  <si>
    <t>"pro opěrnou zeď"</t>
  </si>
  <si>
    <t>28,05*1,8</t>
  </si>
  <si>
    <t>6</t>
  </si>
  <si>
    <t>151101301</t>
  </si>
  <si>
    <t>Zřízení rozepření stěn při pažení příložném hl do 4 m</t>
  </si>
  <si>
    <t>-443683446</t>
  </si>
  <si>
    <t>28,05*1,8*1/2</t>
  </si>
  <si>
    <t>7</t>
  </si>
  <si>
    <t>151101311</t>
  </si>
  <si>
    <t>Odstranění rozepření stěn při pažení příložném hl do 4 m</t>
  </si>
  <si>
    <t>-2057331345</t>
  </si>
  <si>
    <t>8</t>
  </si>
  <si>
    <t>162751117</t>
  </si>
  <si>
    <t>Vodorovné přemístění do 10000 m výkopku/sypaniny z horniny třídy těžitelnosti I, skupiny 1 až 3</t>
  </si>
  <si>
    <t>451981309</t>
  </si>
  <si>
    <t>165,5+12</t>
  </si>
  <si>
    <t>9</t>
  </si>
  <si>
    <t>162751119</t>
  </si>
  <si>
    <t>Příplatek k vodorovnému přemístění výkopku/sypaniny z horniny třídy těžitelnosti I, skupiny 1 až 3 ZKD 1000 m přes 10000 m</t>
  </si>
  <si>
    <t>-573746540</t>
  </si>
  <si>
    <t>175,5*10</t>
  </si>
  <si>
    <t>10</t>
  </si>
  <si>
    <t>167151111</t>
  </si>
  <si>
    <t>Nakládání výkopku z hornin třídy těžitelnosti I, skupiny 1 až 3 přes 100 m3</t>
  </si>
  <si>
    <t>976554263</t>
  </si>
  <si>
    <t>177,5</t>
  </si>
  <si>
    <t>11</t>
  </si>
  <si>
    <t>171201231</t>
  </si>
  <si>
    <t>Poplatek za uložení zeminy a kamení na recyklační skládce (skládkovné) kód odpadu 17 05 04</t>
  </si>
  <si>
    <t>t</t>
  </si>
  <si>
    <t>1116229476</t>
  </si>
  <si>
    <t>177,5*1,7</t>
  </si>
  <si>
    <t>12</t>
  </si>
  <si>
    <t>171251201</t>
  </si>
  <si>
    <t>Uložení sypaniny na skládky nebo meziskládky</t>
  </si>
  <si>
    <t>813814328</t>
  </si>
  <si>
    <t>13</t>
  </si>
  <si>
    <t>174101101</t>
  </si>
  <si>
    <t>Zásyp jam, šachet rýh nebo kolem objektů sypaninou se zhutněním</t>
  </si>
  <si>
    <t>-1155324576</t>
  </si>
  <si>
    <t>"drenaž"</t>
  </si>
  <si>
    <t>28*0,2</t>
  </si>
  <si>
    <t>"vsakovačka"</t>
  </si>
  <si>
    <t>4*2*1,5</t>
  </si>
  <si>
    <t>"za opěrnou zdí vhodnou zeminou, hutněno po vrstvách max. 0,3m "</t>
  </si>
  <si>
    <t>47</t>
  </si>
  <si>
    <t>14</t>
  </si>
  <si>
    <t>M</t>
  </si>
  <si>
    <t>58343930</t>
  </si>
  <si>
    <t>kamenivo drcené hrubé frakce 16/32</t>
  </si>
  <si>
    <t>-528097304</t>
  </si>
  <si>
    <t>5,6*1,8*1,05</t>
  </si>
  <si>
    <t>58344003</t>
  </si>
  <si>
    <t>kamenivo drcené hrubé frakce 63/125</t>
  </si>
  <si>
    <t>657689927</t>
  </si>
  <si>
    <t>12*1,8*1,05</t>
  </si>
  <si>
    <t>16</t>
  </si>
  <si>
    <t>58331200.1</t>
  </si>
  <si>
    <t>zásypový materiál</t>
  </si>
  <si>
    <t>940438841</t>
  </si>
  <si>
    <t>47*1,8*1,05</t>
  </si>
  <si>
    <t>17</t>
  </si>
  <si>
    <t>181351103</t>
  </si>
  <si>
    <t>Rozprostření ornice tl vrstvy do 200 mm pl do 500 m2 v rovině nebo ve svahu do 1:5 strojně</t>
  </si>
  <si>
    <t>105784791</t>
  </si>
  <si>
    <t>41,5+8</t>
  </si>
  <si>
    <t>18</t>
  </si>
  <si>
    <t>10364101</t>
  </si>
  <si>
    <t xml:space="preserve">zemina pro terénní úpravy -  ornice</t>
  </si>
  <si>
    <t>1125441947</t>
  </si>
  <si>
    <t>49,5*0,1*1,6</t>
  </si>
  <si>
    <t>19</t>
  </si>
  <si>
    <t>181411131</t>
  </si>
  <si>
    <t>Založení parkového trávníku výsevem plochy do 1000 m2 v rovině a ve svahu do 1:5</t>
  </si>
  <si>
    <t>1871826991</t>
  </si>
  <si>
    <t>49,5</t>
  </si>
  <si>
    <t>20</t>
  </si>
  <si>
    <t>00572410</t>
  </si>
  <si>
    <t>osivo směs travní parková</t>
  </si>
  <si>
    <t>kg</t>
  </si>
  <si>
    <t>-609182316</t>
  </si>
  <si>
    <t>49,5/40</t>
  </si>
  <si>
    <t>181951112</t>
  </si>
  <si>
    <t>Úprava pláně v hornině třídy těžitelnosti I, skupiny 1 až 3 se zhutněním strojně</t>
  </si>
  <si>
    <t>1714946155</t>
  </si>
  <si>
    <t>240</t>
  </si>
  <si>
    <t>22</t>
  </si>
  <si>
    <t>183403153</t>
  </si>
  <si>
    <t>Obdělání půdy hrabáním v rovině a svahu do 1:5</t>
  </si>
  <si>
    <t>647785422</t>
  </si>
  <si>
    <t>23</t>
  </si>
  <si>
    <t>183403371</t>
  </si>
  <si>
    <t>Obdělání půdy dusáním ve svahu do 1:1</t>
  </si>
  <si>
    <t>-488129812</t>
  </si>
  <si>
    <t>Zakládání</t>
  </si>
  <si>
    <t>24</t>
  </si>
  <si>
    <t>271572211</t>
  </si>
  <si>
    <t>Podsyp pod základové konstrukce se zhutněním z netříděného štěrkopísku</t>
  </si>
  <si>
    <t>1671143805</t>
  </si>
  <si>
    <t>"pod opěrnou zeď"</t>
  </si>
  <si>
    <t>1,4*28,05*0,1</t>
  </si>
  <si>
    <t>25</t>
  </si>
  <si>
    <t>273321411.1</t>
  </si>
  <si>
    <t>Základové desky ze ŽB tř. C 20/25 XF3</t>
  </si>
  <si>
    <t>1531522576</t>
  </si>
  <si>
    <t>"podkladní betonová deska pod prefabrikovanou opěrnou zeď"</t>
  </si>
  <si>
    <t>28,05*1,3*0,25</t>
  </si>
  <si>
    <t>26</t>
  </si>
  <si>
    <t>273351121</t>
  </si>
  <si>
    <t>Zřízení bednění základových desek</t>
  </si>
  <si>
    <t>1730311474</t>
  </si>
  <si>
    <t>(1,1+28)*2*0,25</t>
  </si>
  <si>
    <t>27</t>
  </si>
  <si>
    <t>273351122</t>
  </si>
  <si>
    <t>Odstranění bednění základových desek</t>
  </si>
  <si>
    <t>1283409086</t>
  </si>
  <si>
    <t>28</t>
  </si>
  <si>
    <t>273362021</t>
  </si>
  <si>
    <t>Výztuž základových desek svařovanými sítěmi Kari</t>
  </si>
  <si>
    <t>120077687</t>
  </si>
  <si>
    <t>"odhad"</t>
  </si>
  <si>
    <t>(28,05+0,25)*(1,3+0,25)*2*4,44*1,2/1000</t>
  </si>
  <si>
    <t>29</t>
  </si>
  <si>
    <t>274321411.1</t>
  </si>
  <si>
    <t>Základové pasy ze ŽB tř. C 20/25 XF3</t>
  </si>
  <si>
    <t>1566322371</t>
  </si>
  <si>
    <t>"základ pod ztracené bednění"</t>
  </si>
  <si>
    <t>2,25*0,7+2,1*0,7</t>
  </si>
  <si>
    <t>30</t>
  </si>
  <si>
    <t>274351121</t>
  </si>
  <si>
    <t>Zřízení bednění základových pasů rovného</t>
  </si>
  <si>
    <t>-462095897</t>
  </si>
  <si>
    <t>(4+0,6)*2*2*0,5</t>
  </si>
  <si>
    <t>31</t>
  </si>
  <si>
    <t>274351122</t>
  </si>
  <si>
    <t>Odstranění bednění základových pasů rovného</t>
  </si>
  <si>
    <t>528881781</t>
  </si>
  <si>
    <t>32</t>
  </si>
  <si>
    <t>279113144</t>
  </si>
  <si>
    <t>Základová zeď tl do 300 mm z tvárnic ztraceného bednění včetně výplně z betonu tř. C 20/25</t>
  </si>
  <si>
    <t>-1925796908</t>
  </si>
  <si>
    <t>52*0,5*0,25</t>
  </si>
  <si>
    <t>9*0,25*0,25</t>
  </si>
  <si>
    <t>33</t>
  </si>
  <si>
    <t>279361821</t>
  </si>
  <si>
    <t>Výztuž základových zdí nosných betonářskou ocelí 10 505</t>
  </si>
  <si>
    <t>-1473240161</t>
  </si>
  <si>
    <t>7,063/3*50/1000</t>
  </si>
  <si>
    <t>Svislé a kompletní konstrukce</t>
  </si>
  <si>
    <t>34</t>
  </si>
  <si>
    <t>327122115.1</t>
  </si>
  <si>
    <t>Opěrná zeď samonosná ze ŽB dílců tvaru L v 1800 mm</t>
  </si>
  <si>
    <t>m</t>
  </si>
  <si>
    <t>-1125939789</t>
  </si>
  <si>
    <t>28*1</t>
  </si>
  <si>
    <t>35</t>
  </si>
  <si>
    <t>338171115</t>
  </si>
  <si>
    <t>Osazování sloupků a vzpěr plotových ocelových v do 2,00 m ukotvením k pevnému podkladu</t>
  </si>
  <si>
    <t>kus</t>
  </si>
  <si>
    <t>2134981529</t>
  </si>
  <si>
    <t>17+4</t>
  </si>
  <si>
    <t>36</t>
  </si>
  <si>
    <t>55342251.1</t>
  </si>
  <si>
    <t>sloupek plotový průběžný Pz a komaxitové 1750/48x1,5mm</t>
  </si>
  <si>
    <t>-1376745070</t>
  </si>
  <si>
    <t>37</t>
  </si>
  <si>
    <t>55342271.11</t>
  </si>
  <si>
    <t>vzpěra plotová Pz + komaxit 1500/48x1,5mm</t>
  </si>
  <si>
    <t>-365358992</t>
  </si>
  <si>
    <t>38</t>
  </si>
  <si>
    <t>348401120</t>
  </si>
  <si>
    <t>Montáž oplocení ze strojového pletiva s napínacími dráty výšky do 1,6 m</t>
  </si>
  <si>
    <t>-817106926</t>
  </si>
  <si>
    <t>39</t>
  </si>
  <si>
    <t>31327512</t>
  </si>
  <si>
    <t>pletivo drátěné plastifikované se čtvercovými oky 55/2,5mm v 1500mm</t>
  </si>
  <si>
    <t>-2003129212</t>
  </si>
  <si>
    <t>32,5*1,05</t>
  </si>
  <si>
    <t>40</t>
  </si>
  <si>
    <t>348401350</t>
  </si>
  <si>
    <t>Rozvinutí, montáž a napnutí napínacího drátu na oplocení</t>
  </si>
  <si>
    <t>480929336</t>
  </si>
  <si>
    <t>32,5</t>
  </si>
  <si>
    <t>41</t>
  </si>
  <si>
    <t>15619100</t>
  </si>
  <si>
    <t>drát poplastovaný kruhový napínací 2,5/3,5mm</t>
  </si>
  <si>
    <t>-1896239946</t>
  </si>
  <si>
    <t>32,500*1,05</t>
  </si>
  <si>
    <t>Komunikace pozemní</t>
  </si>
  <si>
    <t>42</t>
  </si>
  <si>
    <t>564851111</t>
  </si>
  <si>
    <t>Podklad ze štěrkodrtě ŠD tl 150 mm</t>
  </si>
  <si>
    <t>-573731384</t>
  </si>
  <si>
    <t>"skl. A, fr. 0/32"</t>
  </si>
  <si>
    <t>228*1,05</t>
  </si>
  <si>
    <t>43</t>
  </si>
  <si>
    <t>564851111.1</t>
  </si>
  <si>
    <t>1041370529</t>
  </si>
  <si>
    <t>"skl. A, fr. 0/63"</t>
  </si>
  <si>
    <t>44</t>
  </si>
  <si>
    <t>564871111</t>
  </si>
  <si>
    <t>Podklad ze štěrkodrtě ŠD tl 250 mm</t>
  </si>
  <si>
    <t>-175195107</t>
  </si>
  <si>
    <t>"fr. 0/63 skl. A výměna aktivní zony na 50% plochy"</t>
  </si>
  <si>
    <t>228*0,5</t>
  </si>
  <si>
    <t>45</t>
  </si>
  <si>
    <t>565155101</t>
  </si>
  <si>
    <t>Asfaltový beton vrstva podkladní ACP 16 (obalované kamenivo OKS) tl 70 mm š do 1,5 m</t>
  </si>
  <si>
    <t>-1952687327</t>
  </si>
  <si>
    <t>46</t>
  </si>
  <si>
    <t>573111113</t>
  </si>
  <si>
    <t>Postřik živičný infiltrační s posypem z asfaltu množství 1,5 kg/m2</t>
  </si>
  <si>
    <t>-1262091198</t>
  </si>
  <si>
    <t>573231108</t>
  </si>
  <si>
    <t>Postřik živičný spojovací ze silniční emulze v množství 0,50 kg/m2</t>
  </si>
  <si>
    <t>-938453413</t>
  </si>
  <si>
    <t xml:space="preserve">"skl. A"  228</t>
  </si>
  <si>
    <t>48</t>
  </si>
  <si>
    <t>577134111</t>
  </si>
  <si>
    <t>Asfaltový beton vrstva obrusná ACO 11 (ABS) tř. I tl 40 mm š do 3 m z nemodifikovaného asfaltu</t>
  </si>
  <si>
    <t>1456472594</t>
  </si>
  <si>
    <t>Trubní vedení</t>
  </si>
  <si>
    <t>49</t>
  </si>
  <si>
    <t>871228111</t>
  </si>
  <si>
    <t>Kladení drenážního potrubí z tvrdého PVC průměru do 150 mm</t>
  </si>
  <si>
    <t>1508814150</t>
  </si>
  <si>
    <t>50</t>
  </si>
  <si>
    <t>28611224</t>
  </si>
  <si>
    <t>trubka drenážní flexibilní celoperforovaná PVC-U SN 4 DN 125 pro meliorace, dočasné nebo odlehčovací drenáže</t>
  </si>
  <si>
    <t>2002400025</t>
  </si>
  <si>
    <t>28,000*1,1</t>
  </si>
  <si>
    <t>51</t>
  </si>
  <si>
    <t>871375231.1</t>
  </si>
  <si>
    <t xml:space="preserve">Potrubí kanalizační PVC -  propojení vpusti a vsaku ( vč. zemních prací, podsypů a obsypů )</t>
  </si>
  <si>
    <t>1962615210</t>
  </si>
  <si>
    <t>52</t>
  </si>
  <si>
    <t>894411131.1</t>
  </si>
  <si>
    <t>Šachta filtrační z betonových dílců mezi vpustí a vsakovacím objektem dno beton tř. C 25/30</t>
  </si>
  <si>
    <t>kpl</t>
  </si>
  <si>
    <t>-1647305813</t>
  </si>
  <si>
    <t>53</t>
  </si>
  <si>
    <t>895941311</t>
  </si>
  <si>
    <t>Zřízení vpusti kanalizační uliční z betonových dílců typ UVB-50</t>
  </si>
  <si>
    <t>-1350676920</t>
  </si>
  <si>
    <t>54</t>
  </si>
  <si>
    <t>895-01</t>
  </si>
  <si>
    <t>vpustˇkanalizační komplet</t>
  </si>
  <si>
    <t>1426005765</t>
  </si>
  <si>
    <t>Ostatní konstrukce a práce, bourání</t>
  </si>
  <si>
    <t>55</t>
  </si>
  <si>
    <t>914111111</t>
  </si>
  <si>
    <t>Montáž svislé dopravní značky do velikosti 1 m2 objímkami na sloupek nebo konzolu</t>
  </si>
  <si>
    <t>29411246</t>
  </si>
  <si>
    <t xml:space="preserve">"stávající značky"  4</t>
  </si>
  <si>
    <t xml:space="preserve">"nové značky"       5</t>
  </si>
  <si>
    <t>56</t>
  </si>
  <si>
    <t>40445000.1</t>
  </si>
  <si>
    <t xml:space="preserve">značky dopravní </t>
  </si>
  <si>
    <t>1093405373</t>
  </si>
  <si>
    <t xml:space="preserve">"IP11b"  1</t>
  </si>
  <si>
    <t xml:space="preserve">"E7b"  1</t>
  </si>
  <si>
    <t>"IP11b" 1</t>
  </si>
  <si>
    <t xml:space="preserve">"E8e"  1</t>
  </si>
  <si>
    <t xml:space="preserve">"IP12"  1</t>
  </si>
  <si>
    <t>57</t>
  </si>
  <si>
    <t>914511111</t>
  </si>
  <si>
    <t>Montáž sloupku dopravních značek délky do 3,5 m s betonovým základem</t>
  </si>
  <si>
    <t>563946498</t>
  </si>
  <si>
    <t>58</t>
  </si>
  <si>
    <t>914511112</t>
  </si>
  <si>
    <t>Montáž sloupku dopravních značek délky do 3,5 m s betonovým základem a patkou</t>
  </si>
  <si>
    <t>-1804112304</t>
  </si>
  <si>
    <t>59</t>
  </si>
  <si>
    <t>40445225</t>
  </si>
  <si>
    <t>sloupek pro dopravní značku Zn D 60mm v 3,5m</t>
  </si>
  <si>
    <t>498153001</t>
  </si>
  <si>
    <t>40445253</t>
  </si>
  <si>
    <t>víčko plastové na sloupek D 60mm</t>
  </si>
  <si>
    <t>-669406754</t>
  </si>
  <si>
    <t>61</t>
  </si>
  <si>
    <t>40445256</t>
  </si>
  <si>
    <t>svorka upínací na sloupek dopravní značky D 60mm</t>
  </si>
  <si>
    <t>-2005153851</t>
  </si>
  <si>
    <t>62</t>
  </si>
  <si>
    <t>40445240</t>
  </si>
  <si>
    <t>patka pro sloupek Al D 60mm</t>
  </si>
  <si>
    <t>-639198406</t>
  </si>
  <si>
    <t>63</t>
  </si>
  <si>
    <t>915211111</t>
  </si>
  <si>
    <t>Vodorovné dopravní značení dělící čáry souvislé š 125 mm bílý plast</t>
  </si>
  <si>
    <t>-1503082280</t>
  </si>
  <si>
    <t xml:space="preserve">"VDZ V10b (parkovací místa)"   10*5</t>
  </si>
  <si>
    <t>64</t>
  </si>
  <si>
    <t>915221121</t>
  </si>
  <si>
    <t>Vodorovné dopravní značení vodící čáry přerušované š 250 mm bílý plast</t>
  </si>
  <si>
    <t>1843851445</t>
  </si>
  <si>
    <t xml:space="preserve">"V10d bílá 0,5/0,5"   56,6</t>
  </si>
  <si>
    <t>65</t>
  </si>
  <si>
    <t>915231111</t>
  </si>
  <si>
    <t>Vodorovné dopravní značení přechody pro chodce, šipky, symboly bílý plast</t>
  </si>
  <si>
    <t>1808401581</t>
  </si>
  <si>
    <t>"V10f" 1,5</t>
  </si>
  <si>
    <t>66</t>
  </si>
  <si>
    <t>915611111</t>
  </si>
  <si>
    <t>Předznačení vodorovného liniového značení</t>
  </si>
  <si>
    <t>90530856</t>
  </si>
  <si>
    <t>50+56,6</t>
  </si>
  <si>
    <t>67</t>
  </si>
  <si>
    <t>915621111</t>
  </si>
  <si>
    <t>Předznačení vodorovného plošného značení</t>
  </si>
  <si>
    <t>-1424770568</t>
  </si>
  <si>
    <t>68</t>
  </si>
  <si>
    <t>916131213</t>
  </si>
  <si>
    <t>Osazení silničního obrubníku betonového stojatého s boční opěrou do lože z betonu prostého</t>
  </si>
  <si>
    <t>786920316</t>
  </si>
  <si>
    <t xml:space="preserve">"obrubník silniční 150/250/1000"    7+9,5</t>
  </si>
  <si>
    <t xml:space="preserve">"obrubník silniční 100/250/1000"    30</t>
  </si>
  <si>
    <t>69</t>
  </si>
  <si>
    <t>59217017</t>
  </si>
  <si>
    <t>obrubník betonový chodníkový 1000x100x250mm</t>
  </si>
  <si>
    <t>387565686</t>
  </si>
  <si>
    <t>30*1,01</t>
  </si>
  <si>
    <t>70</t>
  </si>
  <si>
    <t>59217031</t>
  </si>
  <si>
    <t>obrubník betonový silniční 1000x150x250mm</t>
  </si>
  <si>
    <t>457156053</t>
  </si>
  <si>
    <t>(7+9,5)*1,01</t>
  </si>
  <si>
    <t>71</t>
  </si>
  <si>
    <t>916991121</t>
  </si>
  <si>
    <t>Lože pod obrubníky, krajníky nebo obruby z dlažebních kostek z betonu prostého</t>
  </si>
  <si>
    <t>-1333822138</t>
  </si>
  <si>
    <t>(7+9,5+30)*0,2*0,1</t>
  </si>
  <si>
    <t>72</t>
  </si>
  <si>
    <t>919124121</t>
  </si>
  <si>
    <t>Dilatační spáry vkládané v cementobetonovém krytu s vyplněním spár asfaltovou zálivkou</t>
  </si>
  <si>
    <t>1653523802</t>
  </si>
  <si>
    <t>73</t>
  </si>
  <si>
    <t>919726122</t>
  </si>
  <si>
    <t>Geotextilie pro ochranu, separaci a filtraci netkaná měrná hmotnost do 300 g/m2</t>
  </si>
  <si>
    <t>-27397290</t>
  </si>
  <si>
    <t xml:space="preserve">"ochrana drenáže"  2,7*28*1,15</t>
  </si>
  <si>
    <t xml:space="preserve">"výměna aktivní zony"  228*0,5*1,15</t>
  </si>
  <si>
    <t>"geotextilie kolem vsakovačky" (4*2*2+4*1,5*2+2*1,5*2)*1,15</t>
  </si>
  <si>
    <t>74</t>
  </si>
  <si>
    <t>919735113</t>
  </si>
  <si>
    <t>Řezání stávajícího živičného krytu hl do 150 mm</t>
  </si>
  <si>
    <t>-182782226</t>
  </si>
  <si>
    <t xml:space="preserve">"zaříznutí vozovky"  48</t>
  </si>
  <si>
    <t>75</t>
  </si>
  <si>
    <t>935112111</t>
  </si>
  <si>
    <t>Osazení příkopového žlabu do betonu tl 100 mm z betonových tvárnic š do 500 mm</t>
  </si>
  <si>
    <t>932169688</t>
  </si>
  <si>
    <t>55*0,5</t>
  </si>
  <si>
    <t>76</t>
  </si>
  <si>
    <t>59227723.1</t>
  </si>
  <si>
    <t xml:space="preserve">žlab pro povrchové odvodnění betonový TBM Q30-300  500x300x100mm</t>
  </si>
  <si>
    <t>1303301883</t>
  </si>
  <si>
    <t>55*1,02</t>
  </si>
  <si>
    <t>77</t>
  </si>
  <si>
    <t>966006132</t>
  </si>
  <si>
    <t>Odstranění značek dopravních nebo orientačních se sloupky s betonovými patkami</t>
  </si>
  <si>
    <t>-201125777</t>
  </si>
  <si>
    <t>78</t>
  </si>
  <si>
    <t>966006211</t>
  </si>
  <si>
    <t>Odstranění svislých dopravních značek ze sloupů, sloupků nebo konzol</t>
  </si>
  <si>
    <t>743152023</t>
  </si>
  <si>
    <t>79</t>
  </si>
  <si>
    <t>966071711</t>
  </si>
  <si>
    <t>Bourání sloupků a vzpěr plotových ocelových do 2,5 m zabetonovaných</t>
  </si>
  <si>
    <t>673453435</t>
  </si>
  <si>
    <t>80</t>
  </si>
  <si>
    <t>966071822</t>
  </si>
  <si>
    <t>Rozebrání oplocení z drátěného pletiva se čtvercovými oky výšky do 2,0 m</t>
  </si>
  <si>
    <t>-639766305</t>
  </si>
  <si>
    <t>997</t>
  </si>
  <si>
    <t>Přesun sutě</t>
  </si>
  <si>
    <t>81</t>
  </si>
  <si>
    <t>997221551</t>
  </si>
  <si>
    <t>Vodorovná doprava suti ze sypkých materiálů do 1 km</t>
  </si>
  <si>
    <t>-69299919</t>
  </si>
  <si>
    <t>34,8+13,8</t>
  </si>
  <si>
    <t>82</t>
  </si>
  <si>
    <t>997221559</t>
  </si>
  <si>
    <t>Příplatek ZKD 1 km u vodorovné dopravy suti ze sypkých materiálů</t>
  </si>
  <si>
    <t>2036607716</t>
  </si>
  <si>
    <t>48,6*19</t>
  </si>
  <si>
    <t>83</t>
  </si>
  <si>
    <t>997221873</t>
  </si>
  <si>
    <t>Poplatek za uložení stavebního odpadu na recyklační skládce (skládkovné) zeminy a kamení zatříděného do Katalogu odpadů pod kódem 17 05 04</t>
  </si>
  <si>
    <t>-1110279935</t>
  </si>
  <si>
    <t>84</t>
  </si>
  <si>
    <t>997221875</t>
  </si>
  <si>
    <t>Poplatek za uložení stavebního odpadu na recyklační skládce (skládkovné) asfaltového bez obsahu dehtu zatříděného do Katalogu odpadů pod kódem 17 03 02</t>
  </si>
  <si>
    <t>153853072</t>
  </si>
  <si>
    <t>998</t>
  </si>
  <si>
    <t>Přesun hmot</t>
  </si>
  <si>
    <t>85</t>
  </si>
  <si>
    <t>998225111</t>
  </si>
  <si>
    <t>Přesun hmot pro pozemní komunikace s krytem z kamene, monolitickým betonovým nebo živičným</t>
  </si>
  <si>
    <t>1042449921</t>
  </si>
  <si>
    <t>2 - VRN</t>
  </si>
  <si>
    <t>VRN - Vedlejší rozpočtové náklady</t>
  </si>
  <si>
    <t xml:space="preserve">    VRN3 - Zařízení staveniště</t>
  </si>
  <si>
    <t xml:space="preserve">    VRN7 - Provozní vlivy</t>
  </si>
  <si>
    <t>Vedlejší rozpočtové náklady</t>
  </si>
  <si>
    <t>9-03</t>
  </si>
  <si>
    <t>Dočasné dopravní značení</t>
  </si>
  <si>
    <t>767772886</t>
  </si>
  <si>
    <t>9-05</t>
  </si>
  <si>
    <t>Geodetické práce po ukončení stavby</t>
  </si>
  <si>
    <t>-1384129311</t>
  </si>
  <si>
    <t>VRN3</t>
  </si>
  <si>
    <t>Zařízení staveniště</t>
  </si>
  <si>
    <t>030001000</t>
  </si>
  <si>
    <t>%</t>
  </si>
  <si>
    <t>1024</t>
  </si>
  <si>
    <t>-2092913433</t>
  </si>
  <si>
    <t>VRN7</t>
  </si>
  <si>
    <t>Provozní vlivy</t>
  </si>
  <si>
    <t>070001000</t>
  </si>
  <si>
    <t>263560617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</si>
</sst>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9-332-2022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Parkovací pás podél silnice III/28522  k.ú. Mezilesí u Náchoda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Mezilesí u Náchoda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3.12.2022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Filip Eichler, Ph.D.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'1 - stavební práce'!J30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'1 - stavební práce'!P125</f>
        <v>0</v>
      </c>
      <c r="AV95" s="128">
        <f>'1 - stavební práce'!J33</f>
        <v>0</v>
      </c>
      <c r="AW95" s="128">
        <f>'1 - stavební práce'!J34</f>
        <v>0</v>
      </c>
      <c r="AX95" s="128">
        <f>'1 - stavební práce'!J35</f>
        <v>0</v>
      </c>
      <c r="AY95" s="128">
        <f>'1 - stavební práce'!J36</f>
        <v>0</v>
      </c>
      <c r="AZ95" s="128">
        <f>'1 - stavební práce'!F33</f>
        <v>0</v>
      </c>
      <c r="BA95" s="128">
        <f>'1 - stavební práce'!F34</f>
        <v>0</v>
      </c>
      <c r="BB95" s="128">
        <f>'1 - stavební práce'!F35</f>
        <v>0</v>
      </c>
      <c r="BC95" s="128">
        <f>'1 - stavební práce'!F36</f>
        <v>0</v>
      </c>
      <c r="BD95" s="130">
        <f>'1 - stavební práce'!F37</f>
        <v>0</v>
      </c>
      <c r="BE95" s="7"/>
      <c r="BT95" s="131" t="s">
        <v>80</v>
      </c>
      <c r="BV95" s="131" t="s">
        <v>77</v>
      </c>
      <c r="BW95" s="131" t="s">
        <v>83</v>
      </c>
      <c r="BX95" s="131" t="s">
        <v>5</v>
      </c>
      <c r="CL95" s="131" t="s">
        <v>1</v>
      </c>
      <c r="CM95" s="131" t="s">
        <v>84</v>
      </c>
    </row>
    <row r="96" s="7" customFormat="1" ht="16.5" customHeight="1">
      <c r="A96" s="119" t="s">
        <v>79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'2 - VRN'!J30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32">
        <v>0</v>
      </c>
      <c r="AT96" s="133">
        <f>ROUND(SUM(AV96:AW96),2)</f>
        <v>0</v>
      </c>
      <c r="AU96" s="134">
        <f>'2 - VRN'!P119</f>
        <v>0</v>
      </c>
      <c r="AV96" s="133">
        <f>'2 - VRN'!J33</f>
        <v>0</v>
      </c>
      <c r="AW96" s="133">
        <f>'2 - VRN'!J34</f>
        <v>0</v>
      </c>
      <c r="AX96" s="133">
        <f>'2 - VRN'!J35</f>
        <v>0</v>
      </c>
      <c r="AY96" s="133">
        <f>'2 - VRN'!J36</f>
        <v>0</v>
      </c>
      <c r="AZ96" s="133">
        <f>'2 - VRN'!F33</f>
        <v>0</v>
      </c>
      <c r="BA96" s="133">
        <f>'2 - VRN'!F34</f>
        <v>0</v>
      </c>
      <c r="BB96" s="133">
        <f>'2 - VRN'!F35</f>
        <v>0</v>
      </c>
      <c r="BC96" s="133">
        <f>'2 - VRN'!F36</f>
        <v>0</v>
      </c>
      <c r="BD96" s="135">
        <f>'2 - VRN'!F37</f>
        <v>0</v>
      </c>
      <c r="BE96" s="7"/>
      <c r="BT96" s="131" t="s">
        <v>80</v>
      </c>
      <c r="BV96" s="131" t="s">
        <v>77</v>
      </c>
      <c r="BW96" s="131" t="s">
        <v>86</v>
      </c>
      <c r="BX96" s="131" t="s">
        <v>5</v>
      </c>
      <c r="CL96" s="131" t="s">
        <v>1</v>
      </c>
      <c r="CM96" s="131" t="s">
        <v>84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DdnDyhOnoiACdDq+9hggumE0f+Jq/C7cPHrfQMBRkKTrWYnXeFgVpJ1XVTils+H5hp/4p4+ZCpAYaN0lEhYM1g==" hashValue="g5HKg5VV9gbLOW4C+PiUAX8LIKVlXjpnWq5noW30fOy5hidRXnMMW6wsPkdoHDD6xGeTzkbS3u3vID9E2pVb/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 - stavební práce'!C2" display="/"/>
    <hyperlink ref="A96" location="'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s="1" customFormat="1" ht="24.96" customHeight="1">
      <c r="B4" s="20"/>
      <c r="D4" s="138" t="s">
        <v>87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 xml:space="preserve">Parkovací pás podél silnice III/28522  k.ú. Mezilesí u Náchoda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3.12.2022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ROUND((SUM(BE125:BE352)),  2)</f>
        <v>0</v>
      </c>
      <c r="G33" s="38"/>
      <c r="H33" s="38"/>
      <c r="I33" s="155">
        <v>0.20999999999999999</v>
      </c>
      <c r="J33" s="154">
        <f>ROUND(((SUM(BE125:BE352))*I33),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ROUND((SUM(BF125:BF352)),  2)</f>
        <v>0</v>
      </c>
      <c r="G34" s="38"/>
      <c r="H34" s="38"/>
      <c r="I34" s="155">
        <v>0.14999999999999999</v>
      </c>
      <c r="J34" s="154">
        <f>ROUND(((SUM(BF125:BF352))*I34),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ROUND((SUM(BG125:BG352)),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ROUND((SUM(BH125:BH352)),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ROUND((SUM(BI125:BI352)),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 xml:space="preserve">Parkovací pás podél silnice III/28522  k.ú. Mezilesí u Náchoda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1 - stavební práce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Mezilesí u Náchoda</v>
      </c>
      <c r="G89" s="40"/>
      <c r="H89" s="40"/>
      <c r="I89" s="32" t="s">
        <v>22</v>
      </c>
      <c r="J89" s="79" t="str">
        <f>IF(J12="","",J12)</f>
        <v>3.12.2022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>Ing. Filip Eichler, Ph.D.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91</v>
      </c>
      <c r="D94" s="176"/>
      <c r="E94" s="176"/>
      <c r="F94" s="176"/>
      <c r="G94" s="176"/>
      <c r="H94" s="176"/>
      <c r="I94" s="176"/>
      <c r="J94" s="177" t="s">
        <v>92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93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9"/>
      <c r="C97" s="180"/>
      <c r="D97" s="181" t="s">
        <v>95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96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97</v>
      </c>
      <c r="E99" s="188"/>
      <c r="F99" s="188"/>
      <c r="G99" s="188"/>
      <c r="H99" s="188"/>
      <c r="I99" s="188"/>
      <c r="J99" s="189">
        <f>J197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98</v>
      </c>
      <c r="E100" s="188"/>
      <c r="F100" s="188"/>
      <c r="G100" s="188"/>
      <c r="H100" s="188"/>
      <c r="I100" s="188"/>
      <c r="J100" s="189">
        <f>J229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99</v>
      </c>
      <c r="E101" s="188"/>
      <c r="F101" s="188"/>
      <c r="G101" s="188"/>
      <c r="H101" s="188"/>
      <c r="I101" s="188"/>
      <c r="J101" s="189">
        <f>J247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100</v>
      </c>
      <c r="E102" s="188"/>
      <c r="F102" s="188"/>
      <c r="G102" s="188"/>
      <c r="H102" s="188"/>
      <c r="I102" s="188"/>
      <c r="J102" s="189">
        <f>J266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101</v>
      </c>
      <c r="E103" s="188"/>
      <c r="F103" s="188"/>
      <c r="G103" s="188"/>
      <c r="H103" s="188"/>
      <c r="I103" s="188"/>
      <c r="J103" s="189">
        <f>J277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102</v>
      </c>
      <c r="E104" s="188"/>
      <c r="F104" s="188"/>
      <c r="G104" s="188"/>
      <c r="H104" s="188"/>
      <c r="I104" s="188"/>
      <c r="J104" s="189">
        <f>J342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103</v>
      </c>
      <c r="E105" s="188"/>
      <c r="F105" s="188"/>
      <c r="G105" s="188"/>
      <c r="H105" s="188"/>
      <c r="I105" s="188"/>
      <c r="J105" s="189">
        <f>J351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104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 xml:space="preserve">Parkovací pás podél silnice III/28522  k.ú. Mezilesí u Náchoda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88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1 - stavební práce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Mezilesí u Náchoda</v>
      </c>
      <c r="G119" s="40"/>
      <c r="H119" s="40"/>
      <c r="I119" s="32" t="s">
        <v>22</v>
      </c>
      <c r="J119" s="79" t="str">
        <f>IF(J12="","",J12)</f>
        <v>3.12.2022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40"/>
      <c r="E121" s="40"/>
      <c r="F121" s="27" t="str">
        <f>E15</f>
        <v xml:space="preserve"> </v>
      </c>
      <c r="G121" s="40"/>
      <c r="H121" s="40"/>
      <c r="I121" s="32" t="s">
        <v>30</v>
      </c>
      <c r="J121" s="36" t="str">
        <f>E21</f>
        <v>Ing. Filip Eichler, Ph.D.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32" t="s">
        <v>33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105</v>
      </c>
      <c r="D124" s="194" t="s">
        <v>60</v>
      </c>
      <c r="E124" s="194" t="s">
        <v>56</v>
      </c>
      <c r="F124" s="194" t="s">
        <v>57</v>
      </c>
      <c r="G124" s="194" t="s">
        <v>106</v>
      </c>
      <c r="H124" s="194" t="s">
        <v>107</v>
      </c>
      <c r="I124" s="194" t="s">
        <v>108</v>
      </c>
      <c r="J124" s="195" t="s">
        <v>92</v>
      </c>
      <c r="K124" s="196" t="s">
        <v>109</v>
      </c>
      <c r="L124" s="197"/>
      <c r="M124" s="100" t="s">
        <v>1</v>
      </c>
      <c r="N124" s="101" t="s">
        <v>39</v>
      </c>
      <c r="O124" s="101" t="s">
        <v>110</v>
      </c>
      <c r="P124" s="101" t="s">
        <v>111</v>
      </c>
      <c r="Q124" s="101" t="s">
        <v>112</v>
      </c>
      <c r="R124" s="101" t="s">
        <v>113</v>
      </c>
      <c r="S124" s="101" t="s">
        <v>114</v>
      </c>
      <c r="T124" s="102" t="s">
        <v>115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116</v>
      </c>
      <c r="D125" s="40"/>
      <c r="E125" s="40"/>
      <c r="F125" s="40"/>
      <c r="G125" s="40"/>
      <c r="H125" s="40"/>
      <c r="I125" s="40"/>
      <c r="J125" s="198">
        <f>BK125</f>
        <v>0</v>
      </c>
      <c r="K125" s="40"/>
      <c r="L125" s="44"/>
      <c r="M125" s="103"/>
      <c r="N125" s="199"/>
      <c r="O125" s="104"/>
      <c r="P125" s="200">
        <f>P126</f>
        <v>0</v>
      </c>
      <c r="Q125" s="104"/>
      <c r="R125" s="200">
        <f>R126</f>
        <v>216.62756116000003</v>
      </c>
      <c r="S125" s="104"/>
      <c r="T125" s="201">
        <f>T126</f>
        <v>50.969039999999993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74</v>
      </c>
      <c r="AU125" s="17" t="s">
        <v>94</v>
      </c>
      <c r="BK125" s="202">
        <f>BK126</f>
        <v>0</v>
      </c>
    </row>
    <row r="126" s="12" customFormat="1" ht="25.92" customHeight="1">
      <c r="A126" s="12"/>
      <c r="B126" s="203"/>
      <c r="C126" s="204"/>
      <c r="D126" s="205" t="s">
        <v>74</v>
      </c>
      <c r="E126" s="206" t="s">
        <v>117</v>
      </c>
      <c r="F126" s="206" t="s">
        <v>118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P127+P197+P229+P247+P266+P277+P342+P351</f>
        <v>0</v>
      </c>
      <c r="Q126" s="211"/>
      <c r="R126" s="212">
        <f>R127+R197+R229+R247+R266+R277+R342+R351</f>
        <v>216.62756116000003</v>
      </c>
      <c r="S126" s="211"/>
      <c r="T126" s="213">
        <f>T127+T197+T229+T247+T266+T277+T342+T351</f>
        <v>50.969039999999993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80</v>
      </c>
      <c r="AT126" s="215" t="s">
        <v>74</v>
      </c>
      <c r="AU126" s="215" t="s">
        <v>75</v>
      </c>
      <c r="AY126" s="214" t="s">
        <v>119</v>
      </c>
      <c r="BK126" s="216">
        <f>BK127+BK197+BK229+BK247+BK266+BK277+BK342+BK351</f>
        <v>0</v>
      </c>
    </row>
    <row r="127" s="12" customFormat="1" ht="22.8" customHeight="1">
      <c r="A127" s="12"/>
      <c r="B127" s="203"/>
      <c r="C127" s="204"/>
      <c r="D127" s="205" t="s">
        <v>74</v>
      </c>
      <c r="E127" s="217" t="s">
        <v>80</v>
      </c>
      <c r="F127" s="217" t="s">
        <v>120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SUM(P128:P196)</f>
        <v>0</v>
      </c>
      <c r="Q127" s="211"/>
      <c r="R127" s="212">
        <f>SUM(R128:R196)</f>
        <v>130.06699370000001</v>
      </c>
      <c r="S127" s="211"/>
      <c r="T127" s="213">
        <f>SUM(T128:T196)</f>
        <v>48.599999999999994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80</v>
      </c>
      <c r="AT127" s="215" t="s">
        <v>74</v>
      </c>
      <c r="AU127" s="215" t="s">
        <v>80</v>
      </c>
      <c r="AY127" s="214" t="s">
        <v>119</v>
      </c>
      <c r="BK127" s="216">
        <f>SUM(BK128:BK196)</f>
        <v>0</v>
      </c>
    </row>
    <row r="128" s="2" customFormat="1" ht="21.75" customHeight="1">
      <c r="A128" s="38"/>
      <c r="B128" s="39"/>
      <c r="C128" s="219" t="s">
        <v>80</v>
      </c>
      <c r="D128" s="219" t="s">
        <v>121</v>
      </c>
      <c r="E128" s="220" t="s">
        <v>122</v>
      </c>
      <c r="F128" s="221" t="s">
        <v>123</v>
      </c>
      <c r="G128" s="222" t="s">
        <v>124</v>
      </c>
      <c r="H128" s="223">
        <v>60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40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0.57999999999999996</v>
      </c>
      <c r="T128" s="230">
        <f>S128*H128</f>
        <v>34.799999999999997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125</v>
      </c>
      <c r="AT128" s="231" t="s">
        <v>121</v>
      </c>
      <c r="AU128" s="231" t="s">
        <v>84</v>
      </c>
      <c r="AY128" s="17" t="s">
        <v>119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80</v>
      </c>
      <c r="BK128" s="232">
        <f>ROUND(I128*H128,2)</f>
        <v>0</v>
      </c>
      <c r="BL128" s="17" t="s">
        <v>125</v>
      </c>
      <c r="BM128" s="231" t="s">
        <v>126</v>
      </c>
    </row>
    <row r="129" s="13" customFormat="1">
      <c r="A129" s="13"/>
      <c r="B129" s="233"/>
      <c r="C129" s="234"/>
      <c r="D129" s="235" t="s">
        <v>127</v>
      </c>
      <c r="E129" s="236" t="s">
        <v>1</v>
      </c>
      <c r="F129" s="237" t="s">
        <v>128</v>
      </c>
      <c r="G129" s="234"/>
      <c r="H129" s="236" t="s">
        <v>1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127</v>
      </c>
      <c r="AU129" s="243" t="s">
        <v>84</v>
      </c>
      <c r="AV129" s="13" t="s">
        <v>80</v>
      </c>
      <c r="AW129" s="13" t="s">
        <v>32</v>
      </c>
      <c r="AX129" s="13" t="s">
        <v>75</v>
      </c>
      <c r="AY129" s="243" t="s">
        <v>119</v>
      </c>
    </row>
    <row r="130" s="14" customFormat="1">
      <c r="A130" s="14"/>
      <c r="B130" s="244"/>
      <c r="C130" s="245"/>
      <c r="D130" s="235" t="s">
        <v>127</v>
      </c>
      <c r="E130" s="246" t="s">
        <v>1</v>
      </c>
      <c r="F130" s="247" t="s">
        <v>129</v>
      </c>
      <c r="G130" s="245"/>
      <c r="H130" s="248">
        <v>60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127</v>
      </c>
      <c r="AU130" s="254" t="s">
        <v>84</v>
      </c>
      <c r="AV130" s="14" t="s">
        <v>84</v>
      </c>
      <c r="AW130" s="14" t="s">
        <v>32</v>
      </c>
      <c r="AX130" s="14" t="s">
        <v>75</v>
      </c>
      <c r="AY130" s="254" t="s">
        <v>119</v>
      </c>
    </row>
    <row r="131" s="15" customFormat="1">
      <c r="A131" s="15"/>
      <c r="B131" s="255"/>
      <c r="C131" s="256"/>
      <c r="D131" s="235" t="s">
        <v>127</v>
      </c>
      <c r="E131" s="257" t="s">
        <v>1</v>
      </c>
      <c r="F131" s="258" t="s">
        <v>130</v>
      </c>
      <c r="G131" s="256"/>
      <c r="H131" s="259">
        <v>60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5" t="s">
        <v>127</v>
      </c>
      <c r="AU131" s="265" t="s">
        <v>84</v>
      </c>
      <c r="AV131" s="15" t="s">
        <v>125</v>
      </c>
      <c r="AW131" s="15" t="s">
        <v>32</v>
      </c>
      <c r="AX131" s="15" t="s">
        <v>80</v>
      </c>
      <c r="AY131" s="265" t="s">
        <v>119</v>
      </c>
    </row>
    <row r="132" s="2" customFormat="1" ht="21.75" customHeight="1">
      <c r="A132" s="38"/>
      <c r="B132" s="39"/>
      <c r="C132" s="219" t="s">
        <v>84</v>
      </c>
      <c r="D132" s="219" t="s">
        <v>121</v>
      </c>
      <c r="E132" s="220" t="s">
        <v>131</v>
      </c>
      <c r="F132" s="221" t="s">
        <v>132</v>
      </c>
      <c r="G132" s="222" t="s">
        <v>124</v>
      </c>
      <c r="H132" s="223">
        <v>60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40</v>
      </c>
      <c r="O132" s="91"/>
      <c r="P132" s="229">
        <f>O132*H132</f>
        <v>0</v>
      </c>
      <c r="Q132" s="229">
        <v>8.0000000000000007E-05</v>
      </c>
      <c r="R132" s="229">
        <f>Q132*H132</f>
        <v>0.0048000000000000004</v>
      </c>
      <c r="S132" s="229">
        <v>0.23000000000000001</v>
      </c>
      <c r="T132" s="230">
        <f>S132*H132</f>
        <v>13.800000000000001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125</v>
      </c>
      <c r="AT132" s="231" t="s">
        <v>121</v>
      </c>
      <c r="AU132" s="231" t="s">
        <v>84</v>
      </c>
      <c r="AY132" s="17" t="s">
        <v>119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80</v>
      </c>
      <c r="BK132" s="232">
        <f>ROUND(I132*H132,2)</f>
        <v>0</v>
      </c>
      <c r="BL132" s="17" t="s">
        <v>125</v>
      </c>
      <c r="BM132" s="231" t="s">
        <v>133</v>
      </c>
    </row>
    <row r="133" s="2" customFormat="1" ht="33" customHeight="1">
      <c r="A133" s="38"/>
      <c r="B133" s="39"/>
      <c r="C133" s="219" t="s">
        <v>134</v>
      </c>
      <c r="D133" s="219" t="s">
        <v>121</v>
      </c>
      <c r="E133" s="220" t="s">
        <v>135</v>
      </c>
      <c r="F133" s="221" t="s">
        <v>136</v>
      </c>
      <c r="G133" s="222" t="s">
        <v>137</v>
      </c>
      <c r="H133" s="223">
        <v>165.5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40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125</v>
      </c>
      <c r="AT133" s="231" t="s">
        <v>121</v>
      </c>
      <c r="AU133" s="231" t="s">
        <v>84</v>
      </c>
      <c r="AY133" s="17" t="s">
        <v>119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80</v>
      </c>
      <c r="BK133" s="232">
        <f>ROUND(I133*H133,2)</f>
        <v>0</v>
      </c>
      <c r="BL133" s="17" t="s">
        <v>125</v>
      </c>
      <c r="BM133" s="231" t="s">
        <v>138</v>
      </c>
    </row>
    <row r="134" s="13" customFormat="1">
      <c r="A134" s="13"/>
      <c r="B134" s="233"/>
      <c r="C134" s="234"/>
      <c r="D134" s="235" t="s">
        <v>127</v>
      </c>
      <c r="E134" s="236" t="s">
        <v>1</v>
      </c>
      <c r="F134" s="237" t="s">
        <v>139</v>
      </c>
      <c r="G134" s="234"/>
      <c r="H134" s="236" t="s">
        <v>1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127</v>
      </c>
      <c r="AU134" s="243" t="s">
        <v>84</v>
      </c>
      <c r="AV134" s="13" t="s">
        <v>80</v>
      </c>
      <c r="AW134" s="13" t="s">
        <v>32</v>
      </c>
      <c r="AX134" s="13" t="s">
        <v>75</v>
      </c>
      <c r="AY134" s="243" t="s">
        <v>119</v>
      </c>
    </row>
    <row r="135" s="14" customFormat="1">
      <c r="A135" s="14"/>
      <c r="B135" s="244"/>
      <c r="C135" s="245"/>
      <c r="D135" s="235" t="s">
        <v>127</v>
      </c>
      <c r="E135" s="246" t="s">
        <v>1</v>
      </c>
      <c r="F135" s="247" t="s">
        <v>140</v>
      </c>
      <c r="G135" s="245"/>
      <c r="H135" s="248">
        <v>137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127</v>
      </c>
      <c r="AU135" s="254" t="s">
        <v>84</v>
      </c>
      <c r="AV135" s="14" t="s">
        <v>84</v>
      </c>
      <c r="AW135" s="14" t="s">
        <v>32</v>
      </c>
      <c r="AX135" s="14" t="s">
        <v>75</v>
      </c>
      <c r="AY135" s="254" t="s">
        <v>119</v>
      </c>
    </row>
    <row r="136" s="13" customFormat="1">
      <c r="A136" s="13"/>
      <c r="B136" s="233"/>
      <c r="C136" s="234"/>
      <c r="D136" s="235" t="s">
        <v>127</v>
      </c>
      <c r="E136" s="236" t="s">
        <v>1</v>
      </c>
      <c r="F136" s="237" t="s">
        <v>141</v>
      </c>
      <c r="G136" s="234"/>
      <c r="H136" s="236" t="s">
        <v>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127</v>
      </c>
      <c r="AU136" s="243" t="s">
        <v>84</v>
      </c>
      <c r="AV136" s="13" t="s">
        <v>80</v>
      </c>
      <c r="AW136" s="13" t="s">
        <v>32</v>
      </c>
      <c r="AX136" s="13" t="s">
        <v>75</v>
      </c>
      <c r="AY136" s="243" t="s">
        <v>119</v>
      </c>
    </row>
    <row r="137" s="14" customFormat="1">
      <c r="A137" s="14"/>
      <c r="B137" s="244"/>
      <c r="C137" s="245"/>
      <c r="D137" s="235" t="s">
        <v>127</v>
      </c>
      <c r="E137" s="246" t="s">
        <v>1</v>
      </c>
      <c r="F137" s="247" t="s">
        <v>142</v>
      </c>
      <c r="G137" s="245"/>
      <c r="H137" s="248">
        <v>28.5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127</v>
      </c>
      <c r="AU137" s="254" t="s">
        <v>84</v>
      </c>
      <c r="AV137" s="14" t="s">
        <v>84</v>
      </c>
      <c r="AW137" s="14" t="s">
        <v>32</v>
      </c>
      <c r="AX137" s="14" t="s">
        <v>75</v>
      </c>
      <c r="AY137" s="254" t="s">
        <v>119</v>
      </c>
    </row>
    <row r="138" s="15" customFormat="1">
      <c r="A138" s="15"/>
      <c r="B138" s="255"/>
      <c r="C138" s="256"/>
      <c r="D138" s="235" t="s">
        <v>127</v>
      </c>
      <c r="E138" s="257" t="s">
        <v>1</v>
      </c>
      <c r="F138" s="258" t="s">
        <v>130</v>
      </c>
      <c r="G138" s="256"/>
      <c r="H138" s="259">
        <v>165.5</v>
      </c>
      <c r="I138" s="260"/>
      <c r="J138" s="256"/>
      <c r="K138" s="256"/>
      <c r="L138" s="261"/>
      <c r="M138" s="262"/>
      <c r="N138" s="263"/>
      <c r="O138" s="263"/>
      <c r="P138" s="263"/>
      <c r="Q138" s="263"/>
      <c r="R138" s="263"/>
      <c r="S138" s="263"/>
      <c r="T138" s="264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5" t="s">
        <v>127</v>
      </c>
      <c r="AU138" s="265" t="s">
        <v>84</v>
      </c>
      <c r="AV138" s="15" t="s">
        <v>125</v>
      </c>
      <c r="AW138" s="15" t="s">
        <v>32</v>
      </c>
      <c r="AX138" s="15" t="s">
        <v>80</v>
      </c>
      <c r="AY138" s="265" t="s">
        <v>119</v>
      </c>
    </row>
    <row r="139" s="2" customFormat="1" ht="21.75" customHeight="1">
      <c r="A139" s="38"/>
      <c r="B139" s="39"/>
      <c r="C139" s="219" t="s">
        <v>125</v>
      </c>
      <c r="D139" s="219" t="s">
        <v>121</v>
      </c>
      <c r="E139" s="220" t="s">
        <v>143</v>
      </c>
      <c r="F139" s="221" t="s">
        <v>144</v>
      </c>
      <c r="G139" s="222" t="s">
        <v>137</v>
      </c>
      <c r="H139" s="223">
        <v>12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40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125</v>
      </c>
      <c r="AT139" s="231" t="s">
        <v>121</v>
      </c>
      <c r="AU139" s="231" t="s">
        <v>84</v>
      </c>
      <c r="AY139" s="17" t="s">
        <v>119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80</v>
      </c>
      <c r="BK139" s="232">
        <f>ROUND(I139*H139,2)</f>
        <v>0</v>
      </c>
      <c r="BL139" s="17" t="s">
        <v>125</v>
      </c>
      <c r="BM139" s="231" t="s">
        <v>145</v>
      </c>
    </row>
    <row r="140" s="14" customFormat="1">
      <c r="A140" s="14"/>
      <c r="B140" s="244"/>
      <c r="C140" s="245"/>
      <c r="D140" s="235" t="s">
        <v>127</v>
      </c>
      <c r="E140" s="246" t="s">
        <v>1</v>
      </c>
      <c r="F140" s="247" t="s">
        <v>146</v>
      </c>
      <c r="G140" s="245"/>
      <c r="H140" s="248">
        <v>12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127</v>
      </c>
      <c r="AU140" s="254" t="s">
        <v>84</v>
      </c>
      <c r="AV140" s="14" t="s">
        <v>84</v>
      </c>
      <c r="AW140" s="14" t="s">
        <v>32</v>
      </c>
      <c r="AX140" s="14" t="s">
        <v>75</v>
      </c>
      <c r="AY140" s="254" t="s">
        <v>119</v>
      </c>
    </row>
    <row r="141" s="15" customFormat="1">
      <c r="A141" s="15"/>
      <c r="B141" s="255"/>
      <c r="C141" s="256"/>
      <c r="D141" s="235" t="s">
        <v>127</v>
      </c>
      <c r="E141" s="257" t="s">
        <v>1</v>
      </c>
      <c r="F141" s="258" t="s">
        <v>130</v>
      </c>
      <c r="G141" s="256"/>
      <c r="H141" s="259">
        <v>12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5" t="s">
        <v>127</v>
      </c>
      <c r="AU141" s="265" t="s">
        <v>84</v>
      </c>
      <c r="AV141" s="15" t="s">
        <v>125</v>
      </c>
      <c r="AW141" s="15" t="s">
        <v>32</v>
      </c>
      <c r="AX141" s="15" t="s">
        <v>80</v>
      </c>
      <c r="AY141" s="265" t="s">
        <v>119</v>
      </c>
    </row>
    <row r="142" s="2" customFormat="1" ht="21.75" customHeight="1">
      <c r="A142" s="38"/>
      <c r="B142" s="39"/>
      <c r="C142" s="219" t="s">
        <v>147</v>
      </c>
      <c r="D142" s="219" t="s">
        <v>121</v>
      </c>
      <c r="E142" s="220" t="s">
        <v>148</v>
      </c>
      <c r="F142" s="221" t="s">
        <v>149</v>
      </c>
      <c r="G142" s="222" t="s">
        <v>124</v>
      </c>
      <c r="H142" s="223">
        <v>50.490000000000002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40</v>
      </c>
      <c r="O142" s="91"/>
      <c r="P142" s="229">
        <f>O142*H142</f>
        <v>0</v>
      </c>
      <c r="Q142" s="229">
        <v>0.00069999999999999999</v>
      </c>
      <c r="R142" s="229">
        <f>Q142*H142</f>
        <v>0.035342999999999999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125</v>
      </c>
      <c r="AT142" s="231" t="s">
        <v>121</v>
      </c>
      <c r="AU142" s="231" t="s">
        <v>84</v>
      </c>
      <c r="AY142" s="17" t="s">
        <v>119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80</v>
      </c>
      <c r="BK142" s="232">
        <f>ROUND(I142*H142,2)</f>
        <v>0</v>
      </c>
      <c r="BL142" s="17" t="s">
        <v>125</v>
      </c>
      <c r="BM142" s="231" t="s">
        <v>150</v>
      </c>
    </row>
    <row r="143" s="13" customFormat="1">
      <c r="A143" s="13"/>
      <c r="B143" s="233"/>
      <c r="C143" s="234"/>
      <c r="D143" s="235" t="s">
        <v>127</v>
      </c>
      <c r="E143" s="236" t="s">
        <v>1</v>
      </c>
      <c r="F143" s="237" t="s">
        <v>151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127</v>
      </c>
      <c r="AU143" s="243" t="s">
        <v>84</v>
      </c>
      <c r="AV143" s="13" t="s">
        <v>80</v>
      </c>
      <c r="AW143" s="13" t="s">
        <v>32</v>
      </c>
      <c r="AX143" s="13" t="s">
        <v>75</v>
      </c>
      <c r="AY143" s="243" t="s">
        <v>119</v>
      </c>
    </row>
    <row r="144" s="14" customFormat="1">
      <c r="A144" s="14"/>
      <c r="B144" s="244"/>
      <c r="C144" s="245"/>
      <c r="D144" s="235" t="s">
        <v>127</v>
      </c>
      <c r="E144" s="246" t="s">
        <v>1</v>
      </c>
      <c r="F144" s="247" t="s">
        <v>152</v>
      </c>
      <c r="G144" s="245"/>
      <c r="H144" s="248">
        <v>50.490000000000002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127</v>
      </c>
      <c r="AU144" s="254" t="s">
        <v>84</v>
      </c>
      <c r="AV144" s="14" t="s">
        <v>84</v>
      </c>
      <c r="AW144" s="14" t="s">
        <v>32</v>
      </c>
      <c r="AX144" s="14" t="s">
        <v>75</v>
      </c>
      <c r="AY144" s="254" t="s">
        <v>119</v>
      </c>
    </row>
    <row r="145" s="15" customFormat="1">
      <c r="A145" s="15"/>
      <c r="B145" s="255"/>
      <c r="C145" s="256"/>
      <c r="D145" s="235" t="s">
        <v>127</v>
      </c>
      <c r="E145" s="257" t="s">
        <v>1</v>
      </c>
      <c r="F145" s="258" t="s">
        <v>130</v>
      </c>
      <c r="G145" s="256"/>
      <c r="H145" s="259">
        <v>50.490000000000002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5" t="s">
        <v>127</v>
      </c>
      <c r="AU145" s="265" t="s">
        <v>84</v>
      </c>
      <c r="AV145" s="15" t="s">
        <v>125</v>
      </c>
      <c r="AW145" s="15" t="s">
        <v>32</v>
      </c>
      <c r="AX145" s="15" t="s">
        <v>80</v>
      </c>
      <c r="AY145" s="265" t="s">
        <v>119</v>
      </c>
    </row>
    <row r="146" s="2" customFormat="1" ht="21.75" customHeight="1">
      <c r="A146" s="38"/>
      <c r="B146" s="39"/>
      <c r="C146" s="219" t="s">
        <v>153</v>
      </c>
      <c r="D146" s="219" t="s">
        <v>121</v>
      </c>
      <c r="E146" s="220" t="s">
        <v>154</v>
      </c>
      <c r="F146" s="221" t="s">
        <v>155</v>
      </c>
      <c r="G146" s="222" t="s">
        <v>137</v>
      </c>
      <c r="H146" s="223">
        <v>25.245000000000001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40</v>
      </c>
      <c r="O146" s="91"/>
      <c r="P146" s="229">
        <f>O146*H146</f>
        <v>0</v>
      </c>
      <c r="Q146" s="229">
        <v>0.00046000000000000001</v>
      </c>
      <c r="R146" s="229">
        <f>Q146*H146</f>
        <v>0.0116127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125</v>
      </c>
      <c r="AT146" s="231" t="s">
        <v>121</v>
      </c>
      <c r="AU146" s="231" t="s">
        <v>84</v>
      </c>
      <c r="AY146" s="17" t="s">
        <v>119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80</v>
      </c>
      <c r="BK146" s="232">
        <f>ROUND(I146*H146,2)</f>
        <v>0</v>
      </c>
      <c r="BL146" s="17" t="s">
        <v>125</v>
      </c>
      <c r="BM146" s="231" t="s">
        <v>156</v>
      </c>
    </row>
    <row r="147" s="14" customFormat="1">
      <c r="A147" s="14"/>
      <c r="B147" s="244"/>
      <c r="C147" s="245"/>
      <c r="D147" s="235" t="s">
        <v>127</v>
      </c>
      <c r="E147" s="246" t="s">
        <v>1</v>
      </c>
      <c r="F147" s="247" t="s">
        <v>157</v>
      </c>
      <c r="G147" s="245"/>
      <c r="H147" s="248">
        <v>25.245000000000001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127</v>
      </c>
      <c r="AU147" s="254" t="s">
        <v>84</v>
      </c>
      <c r="AV147" s="14" t="s">
        <v>84</v>
      </c>
      <c r="AW147" s="14" t="s">
        <v>32</v>
      </c>
      <c r="AX147" s="14" t="s">
        <v>75</v>
      </c>
      <c r="AY147" s="254" t="s">
        <v>119</v>
      </c>
    </row>
    <row r="148" s="15" customFormat="1">
      <c r="A148" s="15"/>
      <c r="B148" s="255"/>
      <c r="C148" s="256"/>
      <c r="D148" s="235" t="s">
        <v>127</v>
      </c>
      <c r="E148" s="257" t="s">
        <v>1</v>
      </c>
      <c r="F148" s="258" t="s">
        <v>130</v>
      </c>
      <c r="G148" s="256"/>
      <c r="H148" s="259">
        <v>25.245000000000001</v>
      </c>
      <c r="I148" s="260"/>
      <c r="J148" s="256"/>
      <c r="K148" s="256"/>
      <c r="L148" s="261"/>
      <c r="M148" s="262"/>
      <c r="N148" s="263"/>
      <c r="O148" s="263"/>
      <c r="P148" s="263"/>
      <c r="Q148" s="263"/>
      <c r="R148" s="263"/>
      <c r="S148" s="263"/>
      <c r="T148" s="26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5" t="s">
        <v>127</v>
      </c>
      <c r="AU148" s="265" t="s">
        <v>84</v>
      </c>
      <c r="AV148" s="15" t="s">
        <v>125</v>
      </c>
      <c r="AW148" s="15" t="s">
        <v>32</v>
      </c>
      <c r="AX148" s="15" t="s">
        <v>80</v>
      </c>
      <c r="AY148" s="265" t="s">
        <v>119</v>
      </c>
    </row>
    <row r="149" s="2" customFormat="1" ht="21.75" customHeight="1">
      <c r="A149" s="38"/>
      <c r="B149" s="39"/>
      <c r="C149" s="219" t="s">
        <v>158</v>
      </c>
      <c r="D149" s="219" t="s">
        <v>121</v>
      </c>
      <c r="E149" s="220" t="s">
        <v>159</v>
      </c>
      <c r="F149" s="221" t="s">
        <v>160</v>
      </c>
      <c r="G149" s="222" t="s">
        <v>137</v>
      </c>
      <c r="H149" s="223">
        <v>25.245000000000001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40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125</v>
      </c>
      <c r="AT149" s="231" t="s">
        <v>121</v>
      </c>
      <c r="AU149" s="231" t="s">
        <v>84</v>
      </c>
      <c r="AY149" s="17" t="s">
        <v>119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80</v>
      </c>
      <c r="BK149" s="232">
        <f>ROUND(I149*H149,2)</f>
        <v>0</v>
      </c>
      <c r="BL149" s="17" t="s">
        <v>125</v>
      </c>
      <c r="BM149" s="231" t="s">
        <v>161</v>
      </c>
    </row>
    <row r="150" s="2" customFormat="1" ht="33" customHeight="1">
      <c r="A150" s="38"/>
      <c r="B150" s="39"/>
      <c r="C150" s="219" t="s">
        <v>162</v>
      </c>
      <c r="D150" s="219" t="s">
        <v>121</v>
      </c>
      <c r="E150" s="220" t="s">
        <v>163</v>
      </c>
      <c r="F150" s="221" t="s">
        <v>164</v>
      </c>
      <c r="G150" s="222" t="s">
        <v>137</v>
      </c>
      <c r="H150" s="223">
        <v>177.5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40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125</v>
      </c>
      <c r="AT150" s="231" t="s">
        <v>121</v>
      </c>
      <c r="AU150" s="231" t="s">
        <v>84</v>
      </c>
      <c r="AY150" s="17" t="s">
        <v>119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80</v>
      </c>
      <c r="BK150" s="232">
        <f>ROUND(I150*H150,2)</f>
        <v>0</v>
      </c>
      <c r="BL150" s="17" t="s">
        <v>125</v>
      </c>
      <c r="BM150" s="231" t="s">
        <v>165</v>
      </c>
    </row>
    <row r="151" s="14" customFormat="1">
      <c r="A151" s="14"/>
      <c r="B151" s="244"/>
      <c r="C151" s="245"/>
      <c r="D151" s="235" t="s">
        <v>127</v>
      </c>
      <c r="E151" s="246" t="s">
        <v>1</v>
      </c>
      <c r="F151" s="247" t="s">
        <v>166</v>
      </c>
      <c r="G151" s="245"/>
      <c r="H151" s="248">
        <v>177.5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4" t="s">
        <v>127</v>
      </c>
      <c r="AU151" s="254" t="s">
        <v>84</v>
      </c>
      <c r="AV151" s="14" t="s">
        <v>84</v>
      </c>
      <c r="AW151" s="14" t="s">
        <v>32</v>
      </c>
      <c r="AX151" s="14" t="s">
        <v>75</v>
      </c>
      <c r="AY151" s="254" t="s">
        <v>119</v>
      </c>
    </row>
    <row r="152" s="15" customFormat="1">
      <c r="A152" s="15"/>
      <c r="B152" s="255"/>
      <c r="C152" s="256"/>
      <c r="D152" s="235" t="s">
        <v>127</v>
      </c>
      <c r="E152" s="257" t="s">
        <v>1</v>
      </c>
      <c r="F152" s="258" t="s">
        <v>130</v>
      </c>
      <c r="G152" s="256"/>
      <c r="H152" s="259">
        <v>177.5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5" t="s">
        <v>127</v>
      </c>
      <c r="AU152" s="265" t="s">
        <v>84</v>
      </c>
      <c r="AV152" s="15" t="s">
        <v>125</v>
      </c>
      <c r="AW152" s="15" t="s">
        <v>32</v>
      </c>
      <c r="AX152" s="15" t="s">
        <v>80</v>
      </c>
      <c r="AY152" s="265" t="s">
        <v>119</v>
      </c>
    </row>
    <row r="153" s="2" customFormat="1" ht="33" customHeight="1">
      <c r="A153" s="38"/>
      <c r="B153" s="39"/>
      <c r="C153" s="219" t="s">
        <v>167</v>
      </c>
      <c r="D153" s="219" t="s">
        <v>121</v>
      </c>
      <c r="E153" s="220" t="s">
        <v>168</v>
      </c>
      <c r="F153" s="221" t="s">
        <v>169</v>
      </c>
      <c r="G153" s="222" t="s">
        <v>137</v>
      </c>
      <c r="H153" s="223">
        <v>1755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40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125</v>
      </c>
      <c r="AT153" s="231" t="s">
        <v>121</v>
      </c>
      <c r="AU153" s="231" t="s">
        <v>84</v>
      </c>
      <c r="AY153" s="17" t="s">
        <v>119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80</v>
      </c>
      <c r="BK153" s="232">
        <f>ROUND(I153*H153,2)</f>
        <v>0</v>
      </c>
      <c r="BL153" s="17" t="s">
        <v>125</v>
      </c>
      <c r="BM153" s="231" t="s">
        <v>170</v>
      </c>
    </row>
    <row r="154" s="14" customFormat="1">
      <c r="A154" s="14"/>
      <c r="B154" s="244"/>
      <c r="C154" s="245"/>
      <c r="D154" s="235" t="s">
        <v>127</v>
      </c>
      <c r="E154" s="246" t="s">
        <v>1</v>
      </c>
      <c r="F154" s="247" t="s">
        <v>171</v>
      </c>
      <c r="G154" s="245"/>
      <c r="H154" s="248">
        <v>1755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127</v>
      </c>
      <c r="AU154" s="254" t="s">
        <v>84</v>
      </c>
      <c r="AV154" s="14" t="s">
        <v>84</v>
      </c>
      <c r="AW154" s="14" t="s">
        <v>32</v>
      </c>
      <c r="AX154" s="14" t="s">
        <v>75</v>
      </c>
      <c r="AY154" s="254" t="s">
        <v>119</v>
      </c>
    </row>
    <row r="155" s="15" customFormat="1">
      <c r="A155" s="15"/>
      <c r="B155" s="255"/>
      <c r="C155" s="256"/>
      <c r="D155" s="235" t="s">
        <v>127</v>
      </c>
      <c r="E155" s="257" t="s">
        <v>1</v>
      </c>
      <c r="F155" s="258" t="s">
        <v>130</v>
      </c>
      <c r="G155" s="256"/>
      <c r="H155" s="259">
        <v>1755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5" t="s">
        <v>127</v>
      </c>
      <c r="AU155" s="265" t="s">
        <v>84</v>
      </c>
      <c r="AV155" s="15" t="s">
        <v>125</v>
      </c>
      <c r="AW155" s="15" t="s">
        <v>32</v>
      </c>
      <c r="AX155" s="15" t="s">
        <v>80</v>
      </c>
      <c r="AY155" s="265" t="s">
        <v>119</v>
      </c>
    </row>
    <row r="156" s="2" customFormat="1" ht="21.75" customHeight="1">
      <c r="A156" s="38"/>
      <c r="B156" s="39"/>
      <c r="C156" s="219" t="s">
        <v>172</v>
      </c>
      <c r="D156" s="219" t="s">
        <v>121</v>
      </c>
      <c r="E156" s="220" t="s">
        <v>173</v>
      </c>
      <c r="F156" s="221" t="s">
        <v>174</v>
      </c>
      <c r="G156" s="222" t="s">
        <v>137</v>
      </c>
      <c r="H156" s="223">
        <v>177.5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40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125</v>
      </c>
      <c r="AT156" s="231" t="s">
        <v>121</v>
      </c>
      <c r="AU156" s="231" t="s">
        <v>84</v>
      </c>
      <c r="AY156" s="17" t="s">
        <v>119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80</v>
      </c>
      <c r="BK156" s="232">
        <f>ROUND(I156*H156,2)</f>
        <v>0</v>
      </c>
      <c r="BL156" s="17" t="s">
        <v>125</v>
      </c>
      <c r="BM156" s="231" t="s">
        <v>175</v>
      </c>
    </row>
    <row r="157" s="14" customFormat="1">
      <c r="A157" s="14"/>
      <c r="B157" s="244"/>
      <c r="C157" s="245"/>
      <c r="D157" s="235" t="s">
        <v>127</v>
      </c>
      <c r="E157" s="246" t="s">
        <v>1</v>
      </c>
      <c r="F157" s="247" t="s">
        <v>176</v>
      </c>
      <c r="G157" s="245"/>
      <c r="H157" s="248">
        <v>177.5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127</v>
      </c>
      <c r="AU157" s="254" t="s">
        <v>84</v>
      </c>
      <c r="AV157" s="14" t="s">
        <v>84</v>
      </c>
      <c r="AW157" s="14" t="s">
        <v>32</v>
      </c>
      <c r="AX157" s="14" t="s">
        <v>75</v>
      </c>
      <c r="AY157" s="254" t="s">
        <v>119</v>
      </c>
    </row>
    <row r="158" s="15" customFormat="1">
      <c r="A158" s="15"/>
      <c r="B158" s="255"/>
      <c r="C158" s="256"/>
      <c r="D158" s="235" t="s">
        <v>127</v>
      </c>
      <c r="E158" s="257" t="s">
        <v>1</v>
      </c>
      <c r="F158" s="258" t="s">
        <v>130</v>
      </c>
      <c r="G158" s="256"/>
      <c r="H158" s="259">
        <v>177.5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5" t="s">
        <v>127</v>
      </c>
      <c r="AU158" s="265" t="s">
        <v>84</v>
      </c>
      <c r="AV158" s="15" t="s">
        <v>125</v>
      </c>
      <c r="AW158" s="15" t="s">
        <v>32</v>
      </c>
      <c r="AX158" s="15" t="s">
        <v>80</v>
      </c>
      <c r="AY158" s="265" t="s">
        <v>119</v>
      </c>
    </row>
    <row r="159" s="2" customFormat="1" ht="33" customHeight="1">
      <c r="A159" s="38"/>
      <c r="B159" s="39"/>
      <c r="C159" s="219" t="s">
        <v>177</v>
      </c>
      <c r="D159" s="219" t="s">
        <v>121</v>
      </c>
      <c r="E159" s="220" t="s">
        <v>178</v>
      </c>
      <c r="F159" s="221" t="s">
        <v>179</v>
      </c>
      <c r="G159" s="222" t="s">
        <v>180</v>
      </c>
      <c r="H159" s="223">
        <v>301.75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40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125</v>
      </c>
      <c r="AT159" s="231" t="s">
        <v>121</v>
      </c>
      <c r="AU159" s="231" t="s">
        <v>84</v>
      </c>
      <c r="AY159" s="17" t="s">
        <v>119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80</v>
      </c>
      <c r="BK159" s="232">
        <f>ROUND(I159*H159,2)</f>
        <v>0</v>
      </c>
      <c r="BL159" s="17" t="s">
        <v>125</v>
      </c>
      <c r="BM159" s="231" t="s">
        <v>181</v>
      </c>
    </row>
    <row r="160" s="14" customFormat="1">
      <c r="A160" s="14"/>
      <c r="B160" s="244"/>
      <c r="C160" s="245"/>
      <c r="D160" s="235" t="s">
        <v>127</v>
      </c>
      <c r="E160" s="246" t="s">
        <v>1</v>
      </c>
      <c r="F160" s="247" t="s">
        <v>182</v>
      </c>
      <c r="G160" s="245"/>
      <c r="H160" s="248">
        <v>301.75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127</v>
      </c>
      <c r="AU160" s="254" t="s">
        <v>84</v>
      </c>
      <c r="AV160" s="14" t="s">
        <v>84</v>
      </c>
      <c r="AW160" s="14" t="s">
        <v>32</v>
      </c>
      <c r="AX160" s="14" t="s">
        <v>75</v>
      </c>
      <c r="AY160" s="254" t="s">
        <v>119</v>
      </c>
    </row>
    <row r="161" s="15" customFormat="1">
      <c r="A161" s="15"/>
      <c r="B161" s="255"/>
      <c r="C161" s="256"/>
      <c r="D161" s="235" t="s">
        <v>127</v>
      </c>
      <c r="E161" s="257" t="s">
        <v>1</v>
      </c>
      <c r="F161" s="258" t="s">
        <v>130</v>
      </c>
      <c r="G161" s="256"/>
      <c r="H161" s="259">
        <v>301.75</v>
      </c>
      <c r="I161" s="260"/>
      <c r="J161" s="256"/>
      <c r="K161" s="256"/>
      <c r="L161" s="261"/>
      <c r="M161" s="262"/>
      <c r="N161" s="263"/>
      <c r="O161" s="263"/>
      <c r="P161" s="263"/>
      <c r="Q161" s="263"/>
      <c r="R161" s="263"/>
      <c r="S161" s="263"/>
      <c r="T161" s="26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5" t="s">
        <v>127</v>
      </c>
      <c r="AU161" s="265" t="s">
        <v>84</v>
      </c>
      <c r="AV161" s="15" t="s">
        <v>125</v>
      </c>
      <c r="AW161" s="15" t="s">
        <v>32</v>
      </c>
      <c r="AX161" s="15" t="s">
        <v>80</v>
      </c>
      <c r="AY161" s="265" t="s">
        <v>119</v>
      </c>
    </row>
    <row r="162" s="2" customFormat="1" ht="16.5" customHeight="1">
      <c r="A162" s="38"/>
      <c r="B162" s="39"/>
      <c r="C162" s="219" t="s">
        <v>183</v>
      </c>
      <c r="D162" s="219" t="s">
        <v>121</v>
      </c>
      <c r="E162" s="220" t="s">
        <v>184</v>
      </c>
      <c r="F162" s="221" t="s">
        <v>185</v>
      </c>
      <c r="G162" s="222" t="s">
        <v>137</v>
      </c>
      <c r="H162" s="223">
        <v>177.5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40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125</v>
      </c>
      <c r="AT162" s="231" t="s">
        <v>121</v>
      </c>
      <c r="AU162" s="231" t="s">
        <v>84</v>
      </c>
      <c r="AY162" s="17" t="s">
        <v>119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80</v>
      </c>
      <c r="BK162" s="232">
        <f>ROUND(I162*H162,2)</f>
        <v>0</v>
      </c>
      <c r="BL162" s="17" t="s">
        <v>125</v>
      </c>
      <c r="BM162" s="231" t="s">
        <v>186</v>
      </c>
    </row>
    <row r="163" s="2" customFormat="1" ht="21.75" customHeight="1">
      <c r="A163" s="38"/>
      <c r="B163" s="39"/>
      <c r="C163" s="219" t="s">
        <v>187</v>
      </c>
      <c r="D163" s="219" t="s">
        <v>121</v>
      </c>
      <c r="E163" s="220" t="s">
        <v>188</v>
      </c>
      <c r="F163" s="221" t="s">
        <v>189</v>
      </c>
      <c r="G163" s="222" t="s">
        <v>137</v>
      </c>
      <c r="H163" s="223">
        <v>64.599999999999994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40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125</v>
      </c>
      <c r="AT163" s="231" t="s">
        <v>121</v>
      </c>
      <c r="AU163" s="231" t="s">
        <v>84</v>
      </c>
      <c r="AY163" s="17" t="s">
        <v>119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80</v>
      </c>
      <c r="BK163" s="232">
        <f>ROUND(I163*H163,2)</f>
        <v>0</v>
      </c>
      <c r="BL163" s="17" t="s">
        <v>125</v>
      </c>
      <c r="BM163" s="231" t="s">
        <v>190</v>
      </c>
    </row>
    <row r="164" s="13" customFormat="1">
      <c r="A164" s="13"/>
      <c r="B164" s="233"/>
      <c r="C164" s="234"/>
      <c r="D164" s="235" t="s">
        <v>127</v>
      </c>
      <c r="E164" s="236" t="s">
        <v>1</v>
      </c>
      <c r="F164" s="237" t="s">
        <v>191</v>
      </c>
      <c r="G164" s="234"/>
      <c r="H164" s="236" t="s">
        <v>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127</v>
      </c>
      <c r="AU164" s="243" t="s">
        <v>84</v>
      </c>
      <c r="AV164" s="13" t="s">
        <v>80</v>
      </c>
      <c r="AW164" s="13" t="s">
        <v>32</v>
      </c>
      <c r="AX164" s="13" t="s">
        <v>75</v>
      </c>
      <c r="AY164" s="243" t="s">
        <v>119</v>
      </c>
    </row>
    <row r="165" s="14" customFormat="1">
      <c r="A165" s="14"/>
      <c r="B165" s="244"/>
      <c r="C165" s="245"/>
      <c r="D165" s="235" t="s">
        <v>127</v>
      </c>
      <c r="E165" s="246" t="s">
        <v>1</v>
      </c>
      <c r="F165" s="247" t="s">
        <v>192</v>
      </c>
      <c r="G165" s="245"/>
      <c r="H165" s="248">
        <v>5.5999999999999996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127</v>
      </c>
      <c r="AU165" s="254" t="s">
        <v>84</v>
      </c>
      <c r="AV165" s="14" t="s">
        <v>84</v>
      </c>
      <c r="AW165" s="14" t="s">
        <v>32</v>
      </c>
      <c r="AX165" s="14" t="s">
        <v>75</v>
      </c>
      <c r="AY165" s="254" t="s">
        <v>119</v>
      </c>
    </row>
    <row r="166" s="13" customFormat="1">
      <c r="A166" s="13"/>
      <c r="B166" s="233"/>
      <c r="C166" s="234"/>
      <c r="D166" s="235" t="s">
        <v>127</v>
      </c>
      <c r="E166" s="236" t="s">
        <v>1</v>
      </c>
      <c r="F166" s="237" t="s">
        <v>193</v>
      </c>
      <c r="G166" s="234"/>
      <c r="H166" s="236" t="s">
        <v>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127</v>
      </c>
      <c r="AU166" s="243" t="s">
        <v>84</v>
      </c>
      <c r="AV166" s="13" t="s">
        <v>80</v>
      </c>
      <c r="AW166" s="13" t="s">
        <v>32</v>
      </c>
      <c r="AX166" s="13" t="s">
        <v>75</v>
      </c>
      <c r="AY166" s="243" t="s">
        <v>119</v>
      </c>
    </row>
    <row r="167" s="14" customFormat="1">
      <c r="A167" s="14"/>
      <c r="B167" s="244"/>
      <c r="C167" s="245"/>
      <c r="D167" s="235" t="s">
        <v>127</v>
      </c>
      <c r="E167" s="246" t="s">
        <v>1</v>
      </c>
      <c r="F167" s="247" t="s">
        <v>194</v>
      </c>
      <c r="G167" s="245"/>
      <c r="H167" s="248">
        <v>12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127</v>
      </c>
      <c r="AU167" s="254" t="s">
        <v>84</v>
      </c>
      <c r="AV167" s="14" t="s">
        <v>84</v>
      </c>
      <c r="AW167" s="14" t="s">
        <v>32</v>
      </c>
      <c r="AX167" s="14" t="s">
        <v>75</v>
      </c>
      <c r="AY167" s="254" t="s">
        <v>119</v>
      </c>
    </row>
    <row r="168" s="13" customFormat="1">
      <c r="A168" s="13"/>
      <c r="B168" s="233"/>
      <c r="C168" s="234"/>
      <c r="D168" s="235" t="s">
        <v>127</v>
      </c>
      <c r="E168" s="236" t="s">
        <v>1</v>
      </c>
      <c r="F168" s="237" t="s">
        <v>195</v>
      </c>
      <c r="G168" s="234"/>
      <c r="H168" s="236" t="s">
        <v>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127</v>
      </c>
      <c r="AU168" s="243" t="s">
        <v>84</v>
      </c>
      <c r="AV168" s="13" t="s">
        <v>80</v>
      </c>
      <c r="AW168" s="13" t="s">
        <v>32</v>
      </c>
      <c r="AX168" s="13" t="s">
        <v>75</v>
      </c>
      <c r="AY168" s="243" t="s">
        <v>119</v>
      </c>
    </row>
    <row r="169" s="14" customFormat="1">
      <c r="A169" s="14"/>
      <c r="B169" s="244"/>
      <c r="C169" s="245"/>
      <c r="D169" s="235" t="s">
        <v>127</v>
      </c>
      <c r="E169" s="246" t="s">
        <v>1</v>
      </c>
      <c r="F169" s="247" t="s">
        <v>196</v>
      </c>
      <c r="G169" s="245"/>
      <c r="H169" s="248">
        <v>47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127</v>
      </c>
      <c r="AU169" s="254" t="s">
        <v>84</v>
      </c>
      <c r="AV169" s="14" t="s">
        <v>84</v>
      </c>
      <c r="AW169" s="14" t="s">
        <v>32</v>
      </c>
      <c r="AX169" s="14" t="s">
        <v>75</v>
      </c>
      <c r="AY169" s="254" t="s">
        <v>119</v>
      </c>
    </row>
    <row r="170" s="15" customFormat="1">
      <c r="A170" s="15"/>
      <c r="B170" s="255"/>
      <c r="C170" s="256"/>
      <c r="D170" s="235" t="s">
        <v>127</v>
      </c>
      <c r="E170" s="257" t="s">
        <v>1</v>
      </c>
      <c r="F170" s="258" t="s">
        <v>130</v>
      </c>
      <c r="G170" s="256"/>
      <c r="H170" s="259">
        <v>64.599999999999994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127</v>
      </c>
      <c r="AU170" s="265" t="s">
        <v>84</v>
      </c>
      <c r="AV170" s="15" t="s">
        <v>125</v>
      </c>
      <c r="AW170" s="15" t="s">
        <v>32</v>
      </c>
      <c r="AX170" s="15" t="s">
        <v>80</v>
      </c>
      <c r="AY170" s="265" t="s">
        <v>119</v>
      </c>
    </row>
    <row r="171" s="2" customFormat="1" ht="16.5" customHeight="1">
      <c r="A171" s="38"/>
      <c r="B171" s="39"/>
      <c r="C171" s="266" t="s">
        <v>197</v>
      </c>
      <c r="D171" s="266" t="s">
        <v>198</v>
      </c>
      <c r="E171" s="267" t="s">
        <v>199</v>
      </c>
      <c r="F171" s="268" t="s">
        <v>200</v>
      </c>
      <c r="G171" s="269" t="s">
        <v>180</v>
      </c>
      <c r="H171" s="270">
        <v>10.584</v>
      </c>
      <c r="I171" s="271"/>
      <c r="J171" s="272">
        <f>ROUND(I171*H171,2)</f>
        <v>0</v>
      </c>
      <c r="K171" s="273"/>
      <c r="L171" s="274"/>
      <c r="M171" s="275" t="s">
        <v>1</v>
      </c>
      <c r="N171" s="276" t="s">
        <v>40</v>
      </c>
      <c r="O171" s="91"/>
      <c r="P171" s="229">
        <f>O171*H171</f>
        <v>0</v>
      </c>
      <c r="Q171" s="229">
        <v>1</v>
      </c>
      <c r="R171" s="229">
        <f>Q171*H171</f>
        <v>10.584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162</v>
      </c>
      <c r="AT171" s="231" t="s">
        <v>198</v>
      </c>
      <c r="AU171" s="231" t="s">
        <v>84</v>
      </c>
      <c r="AY171" s="17" t="s">
        <v>119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80</v>
      </c>
      <c r="BK171" s="232">
        <f>ROUND(I171*H171,2)</f>
        <v>0</v>
      </c>
      <c r="BL171" s="17" t="s">
        <v>125</v>
      </c>
      <c r="BM171" s="231" t="s">
        <v>201</v>
      </c>
    </row>
    <row r="172" s="14" customFormat="1">
      <c r="A172" s="14"/>
      <c r="B172" s="244"/>
      <c r="C172" s="245"/>
      <c r="D172" s="235" t="s">
        <v>127</v>
      </c>
      <c r="E172" s="246" t="s">
        <v>1</v>
      </c>
      <c r="F172" s="247" t="s">
        <v>202</v>
      </c>
      <c r="G172" s="245"/>
      <c r="H172" s="248">
        <v>10.584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127</v>
      </c>
      <c r="AU172" s="254" t="s">
        <v>84</v>
      </c>
      <c r="AV172" s="14" t="s">
        <v>84</v>
      </c>
      <c r="AW172" s="14" t="s">
        <v>32</v>
      </c>
      <c r="AX172" s="14" t="s">
        <v>75</v>
      </c>
      <c r="AY172" s="254" t="s">
        <v>119</v>
      </c>
    </row>
    <row r="173" s="15" customFormat="1">
      <c r="A173" s="15"/>
      <c r="B173" s="255"/>
      <c r="C173" s="256"/>
      <c r="D173" s="235" t="s">
        <v>127</v>
      </c>
      <c r="E173" s="257" t="s">
        <v>1</v>
      </c>
      <c r="F173" s="258" t="s">
        <v>130</v>
      </c>
      <c r="G173" s="256"/>
      <c r="H173" s="259">
        <v>10.584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5" t="s">
        <v>127</v>
      </c>
      <c r="AU173" s="265" t="s">
        <v>84</v>
      </c>
      <c r="AV173" s="15" t="s">
        <v>125</v>
      </c>
      <c r="AW173" s="15" t="s">
        <v>32</v>
      </c>
      <c r="AX173" s="15" t="s">
        <v>80</v>
      </c>
      <c r="AY173" s="265" t="s">
        <v>119</v>
      </c>
    </row>
    <row r="174" s="2" customFormat="1" ht="16.5" customHeight="1">
      <c r="A174" s="38"/>
      <c r="B174" s="39"/>
      <c r="C174" s="266" t="s">
        <v>8</v>
      </c>
      <c r="D174" s="266" t="s">
        <v>198</v>
      </c>
      <c r="E174" s="267" t="s">
        <v>203</v>
      </c>
      <c r="F174" s="268" t="s">
        <v>204</v>
      </c>
      <c r="G174" s="269" t="s">
        <v>180</v>
      </c>
      <c r="H174" s="270">
        <v>22.68</v>
      </c>
      <c r="I174" s="271"/>
      <c r="J174" s="272">
        <f>ROUND(I174*H174,2)</f>
        <v>0</v>
      </c>
      <c r="K174" s="273"/>
      <c r="L174" s="274"/>
      <c r="M174" s="275" t="s">
        <v>1</v>
      </c>
      <c r="N174" s="276" t="s">
        <v>40</v>
      </c>
      <c r="O174" s="91"/>
      <c r="P174" s="229">
        <f>O174*H174</f>
        <v>0</v>
      </c>
      <c r="Q174" s="229">
        <v>1</v>
      </c>
      <c r="R174" s="229">
        <f>Q174*H174</f>
        <v>22.68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162</v>
      </c>
      <c r="AT174" s="231" t="s">
        <v>198</v>
      </c>
      <c r="AU174" s="231" t="s">
        <v>84</v>
      </c>
      <c r="AY174" s="17" t="s">
        <v>119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80</v>
      </c>
      <c r="BK174" s="232">
        <f>ROUND(I174*H174,2)</f>
        <v>0</v>
      </c>
      <c r="BL174" s="17" t="s">
        <v>125</v>
      </c>
      <c r="BM174" s="231" t="s">
        <v>205</v>
      </c>
    </row>
    <row r="175" s="14" customFormat="1">
      <c r="A175" s="14"/>
      <c r="B175" s="244"/>
      <c r="C175" s="245"/>
      <c r="D175" s="235" t="s">
        <v>127</v>
      </c>
      <c r="E175" s="246" t="s">
        <v>1</v>
      </c>
      <c r="F175" s="247" t="s">
        <v>206</v>
      </c>
      <c r="G175" s="245"/>
      <c r="H175" s="248">
        <v>22.68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127</v>
      </c>
      <c r="AU175" s="254" t="s">
        <v>84</v>
      </c>
      <c r="AV175" s="14" t="s">
        <v>84</v>
      </c>
      <c r="AW175" s="14" t="s">
        <v>32</v>
      </c>
      <c r="AX175" s="14" t="s">
        <v>75</v>
      </c>
      <c r="AY175" s="254" t="s">
        <v>119</v>
      </c>
    </row>
    <row r="176" s="15" customFormat="1">
      <c r="A176" s="15"/>
      <c r="B176" s="255"/>
      <c r="C176" s="256"/>
      <c r="D176" s="235" t="s">
        <v>127</v>
      </c>
      <c r="E176" s="257" t="s">
        <v>1</v>
      </c>
      <c r="F176" s="258" t="s">
        <v>130</v>
      </c>
      <c r="G176" s="256"/>
      <c r="H176" s="259">
        <v>22.68</v>
      </c>
      <c r="I176" s="260"/>
      <c r="J176" s="256"/>
      <c r="K176" s="256"/>
      <c r="L176" s="261"/>
      <c r="M176" s="262"/>
      <c r="N176" s="263"/>
      <c r="O176" s="263"/>
      <c r="P176" s="263"/>
      <c r="Q176" s="263"/>
      <c r="R176" s="263"/>
      <c r="S176" s="263"/>
      <c r="T176" s="26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5" t="s">
        <v>127</v>
      </c>
      <c r="AU176" s="265" t="s">
        <v>84</v>
      </c>
      <c r="AV176" s="15" t="s">
        <v>125</v>
      </c>
      <c r="AW176" s="15" t="s">
        <v>32</v>
      </c>
      <c r="AX176" s="15" t="s">
        <v>80</v>
      </c>
      <c r="AY176" s="265" t="s">
        <v>119</v>
      </c>
    </row>
    <row r="177" s="2" customFormat="1" ht="16.5" customHeight="1">
      <c r="A177" s="38"/>
      <c r="B177" s="39"/>
      <c r="C177" s="266" t="s">
        <v>207</v>
      </c>
      <c r="D177" s="266" t="s">
        <v>198</v>
      </c>
      <c r="E177" s="267" t="s">
        <v>208</v>
      </c>
      <c r="F177" s="268" t="s">
        <v>209</v>
      </c>
      <c r="G177" s="269" t="s">
        <v>180</v>
      </c>
      <c r="H177" s="270">
        <v>88.829999999999998</v>
      </c>
      <c r="I177" s="271"/>
      <c r="J177" s="272">
        <f>ROUND(I177*H177,2)</f>
        <v>0</v>
      </c>
      <c r="K177" s="273"/>
      <c r="L177" s="274"/>
      <c r="M177" s="275" t="s">
        <v>1</v>
      </c>
      <c r="N177" s="276" t="s">
        <v>40</v>
      </c>
      <c r="O177" s="91"/>
      <c r="P177" s="229">
        <f>O177*H177</f>
        <v>0</v>
      </c>
      <c r="Q177" s="229">
        <v>1</v>
      </c>
      <c r="R177" s="229">
        <f>Q177*H177</f>
        <v>88.829999999999998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162</v>
      </c>
      <c r="AT177" s="231" t="s">
        <v>198</v>
      </c>
      <c r="AU177" s="231" t="s">
        <v>84</v>
      </c>
      <c r="AY177" s="17" t="s">
        <v>119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80</v>
      </c>
      <c r="BK177" s="232">
        <f>ROUND(I177*H177,2)</f>
        <v>0</v>
      </c>
      <c r="BL177" s="17" t="s">
        <v>125</v>
      </c>
      <c r="BM177" s="231" t="s">
        <v>210</v>
      </c>
    </row>
    <row r="178" s="14" customFormat="1">
      <c r="A178" s="14"/>
      <c r="B178" s="244"/>
      <c r="C178" s="245"/>
      <c r="D178" s="235" t="s">
        <v>127</v>
      </c>
      <c r="E178" s="246" t="s">
        <v>1</v>
      </c>
      <c r="F178" s="247" t="s">
        <v>211</v>
      </c>
      <c r="G178" s="245"/>
      <c r="H178" s="248">
        <v>88.829999999999998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127</v>
      </c>
      <c r="AU178" s="254" t="s">
        <v>84</v>
      </c>
      <c r="AV178" s="14" t="s">
        <v>84</v>
      </c>
      <c r="AW178" s="14" t="s">
        <v>32</v>
      </c>
      <c r="AX178" s="14" t="s">
        <v>75</v>
      </c>
      <c r="AY178" s="254" t="s">
        <v>119</v>
      </c>
    </row>
    <row r="179" s="15" customFormat="1">
      <c r="A179" s="15"/>
      <c r="B179" s="255"/>
      <c r="C179" s="256"/>
      <c r="D179" s="235" t="s">
        <v>127</v>
      </c>
      <c r="E179" s="257" t="s">
        <v>1</v>
      </c>
      <c r="F179" s="258" t="s">
        <v>130</v>
      </c>
      <c r="G179" s="256"/>
      <c r="H179" s="259">
        <v>88.829999999999998</v>
      </c>
      <c r="I179" s="260"/>
      <c r="J179" s="256"/>
      <c r="K179" s="256"/>
      <c r="L179" s="261"/>
      <c r="M179" s="262"/>
      <c r="N179" s="263"/>
      <c r="O179" s="263"/>
      <c r="P179" s="263"/>
      <c r="Q179" s="263"/>
      <c r="R179" s="263"/>
      <c r="S179" s="263"/>
      <c r="T179" s="264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5" t="s">
        <v>127</v>
      </c>
      <c r="AU179" s="265" t="s">
        <v>84</v>
      </c>
      <c r="AV179" s="15" t="s">
        <v>125</v>
      </c>
      <c r="AW179" s="15" t="s">
        <v>32</v>
      </c>
      <c r="AX179" s="15" t="s">
        <v>80</v>
      </c>
      <c r="AY179" s="265" t="s">
        <v>119</v>
      </c>
    </row>
    <row r="180" s="2" customFormat="1" ht="21.75" customHeight="1">
      <c r="A180" s="38"/>
      <c r="B180" s="39"/>
      <c r="C180" s="219" t="s">
        <v>212</v>
      </c>
      <c r="D180" s="219" t="s">
        <v>121</v>
      </c>
      <c r="E180" s="220" t="s">
        <v>213</v>
      </c>
      <c r="F180" s="221" t="s">
        <v>214</v>
      </c>
      <c r="G180" s="222" t="s">
        <v>124</v>
      </c>
      <c r="H180" s="223">
        <v>49.5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40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125</v>
      </c>
      <c r="AT180" s="231" t="s">
        <v>121</v>
      </c>
      <c r="AU180" s="231" t="s">
        <v>84</v>
      </c>
      <c r="AY180" s="17" t="s">
        <v>119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80</v>
      </c>
      <c r="BK180" s="232">
        <f>ROUND(I180*H180,2)</f>
        <v>0</v>
      </c>
      <c r="BL180" s="17" t="s">
        <v>125</v>
      </c>
      <c r="BM180" s="231" t="s">
        <v>215</v>
      </c>
    </row>
    <row r="181" s="14" customFormat="1">
      <c r="A181" s="14"/>
      <c r="B181" s="244"/>
      <c r="C181" s="245"/>
      <c r="D181" s="235" t="s">
        <v>127</v>
      </c>
      <c r="E181" s="246" t="s">
        <v>1</v>
      </c>
      <c r="F181" s="247" t="s">
        <v>216</v>
      </c>
      <c r="G181" s="245"/>
      <c r="H181" s="248">
        <v>49.5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127</v>
      </c>
      <c r="AU181" s="254" t="s">
        <v>84</v>
      </c>
      <c r="AV181" s="14" t="s">
        <v>84</v>
      </c>
      <c r="AW181" s="14" t="s">
        <v>32</v>
      </c>
      <c r="AX181" s="14" t="s">
        <v>75</v>
      </c>
      <c r="AY181" s="254" t="s">
        <v>119</v>
      </c>
    </row>
    <row r="182" s="15" customFormat="1">
      <c r="A182" s="15"/>
      <c r="B182" s="255"/>
      <c r="C182" s="256"/>
      <c r="D182" s="235" t="s">
        <v>127</v>
      </c>
      <c r="E182" s="257" t="s">
        <v>1</v>
      </c>
      <c r="F182" s="258" t="s">
        <v>130</v>
      </c>
      <c r="G182" s="256"/>
      <c r="H182" s="259">
        <v>49.5</v>
      </c>
      <c r="I182" s="260"/>
      <c r="J182" s="256"/>
      <c r="K182" s="256"/>
      <c r="L182" s="261"/>
      <c r="M182" s="262"/>
      <c r="N182" s="263"/>
      <c r="O182" s="263"/>
      <c r="P182" s="263"/>
      <c r="Q182" s="263"/>
      <c r="R182" s="263"/>
      <c r="S182" s="263"/>
      <c r="T182" s="264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5" t="s">
        <v>127</v>
      </c>
      <c r="AU182" s="265" t="s">
        <v>84</v>
      </c>
      <c r="AV182" s="15" t="s">
        <v>125</v>
      </c>
      <c r="AW182" s="15" t="s">
        <v>32</v>
      </c>
      <c r="AX182" s="15" t="s">
        <v>80</v>
      </c>
      <c r="AY182" s="265" t="s">
        <v>119</v>
      </c>
    </row>
    <row r="183" s="2" customFormat="1" ht="16.5" customHeight="1">
      <c r="A183" s="38"/>
      <c r="B183" s="39"/>
      <c r="C183" s="266" t="s">
        <v>217</v>
      </c>
      <c r="D183" s="266" t="s">
        <v>198</v>
      </c>
      <c r="E183" s="267" t="s">
        <v>218</v>
      </c>
      <c r="F183" s="268" t="s">
        <v>219</v>
      </c>
      <c r="G183" s="269" t="s">
        <v>180</v>
      </c>
      <c r="H183" s="270">
        <v>7.9199999999999999</v>
      </c>
      <c r="I183" s="271"/>
      <c r="J183" s="272">
        <f>ROUND(I183*H183,2)</f>
        <v>0</v>
      </c>
      <c r="K183" s="273"/>
      <c r="L183" s="274"/>
      <c r="M183" s="275" t="s">
        <v>1</v>
      </c>
      <c r="N183" s="276" t="s">
        <v>40</v>
      </c>
      <c r="O183" s="91"/>
      <c r="P183" s="229">
        <f>O183*H183</f>
        <v>0</v>
      </c>
      <c r="Q183" s="229">
        <v>1</v>
      </c>
      <c r="R183" s="229">
        <f>Q183*H183</f>
        <v>7.9199999999999999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162</v>
      </c>
      <c r="AT183" s="231" t="s">
        <v>198</v>
      </c>
      <c r="AU183" s="231" t="s">
        <v>84</v>
      </c>
      <c r="AY183" s="17" t="s">
        <v>119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80</v>
      </c>
      <c r="BK183" s="232">
        <f>ROUND(I183*H183,2)</f>
        <v>0</v>
      </c>
      <c r="BL183" s="17" t="s">
        <v>125</v>
      </c>
      <c r="BM183" s="231" t="s">
        <v>220</v>
      </c>
    </row>
    <row r="184" s="14" customFormat="1">
      <c r="A184" s="14"/>
      <c r="B184" s="244"/>
      <c r="C184" s="245"/>
      <c r="D184" s="235" t="s">
        <v>127</v>
      </c>
      <c r="E184" s="246" t="s">
        <v>1</v>
      </c>
      <c r="F184" s="247" t="s">
        <v>221</v>
      </c>
      <c r="G184" s="245"/>
      <c r="H184" s="248">
        <v>7.9199999999999999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127</v>
      </c>
      <c r="AU184" s="254" t="s">
        <v>84</v>
      </c>
      <c r="AV184" s="14" t="s">
        <v>84</v>
      </c>
      <c r="AW184" s="14" t="s">
        <v>32</v>
      </c>
      <c r="AX184" s="14" t="s">
        <v>75</v>
      </c>
      <c r="AY184" s="254" t="s">
        <v>119</v>
      </c>
    </row>
    <row r="185" s="15" customFormat="1">
      <c r="A185" s="15"/>
      <c r="B185" s="255"/>
      <c r="C185" s="256"/>
      <c r="D185" s="235" t="s">
        <v>127</v>
      </c>
      <c r="E185" s="257" t="s">
        <v>1</v>
      </c>
      <c r="F185" s="258" t="s">
        <v>130</v>
      </c>
      <c r="G185" s="256"/>
      <c r="H185" s="259">
        <v>7.9199999999999999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5" t="s">
        <v>127</v>
      </c>
      <c r="AU185" s="265" t="s">
        <v>84</v>
      </c>
      <c r="AV185" s="15" t="s">
        <v>125</v>
      </c>
      <c r="AW185" s="15" t="s">
        <v>32</v>
      </c>
      <c r="AX185" s="15" t="s">
        <v>80</v>
      </c>
      <c r="AY185" s="265" t="s">
        <v>119</v>
      </c>
    </row>
    <row r="186" s="2" customFormat="1" ht="21.75" customHeight="1">
      <c r="A186" s="38"/>
      <c r="B186" s="39"/>
      <c r="C186" s="219" t="s">
        <v>222</v>
      </c>
      <c r="D186" s="219" t="s">
        <v>121</v>
      </c>
      <c r="E186" s="220" t="s">
        <v>223</v>
      </c>
      <c r="F186" s="221" t="s">
        <v>224</v>
      </c>
      <c r="G186" s="222" t="s">
        <v>124</v>
      </c>
      <c r="H186" s="223">
        <v>49.5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40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125</v>
      </c>
      <c r="AT186" s="231" t="s">
        <v>121</v>
      </c>
      <c r="AU186" s="231" t="s">
        <v>84</v>
      </c>
      <c r="AY186" s="17" t="s">
        <v>119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80</v>
      </c>
      <c r="BK186" s="232">
        <f>ROUND(I186*H186,2)</f>
        <v>0</v>
      </c>
      <c r="BL186" s="17" t="s">
        <v>125</v>
      </c>
      <c r="BM186" s="231" t="s">
        <v>225</v>
      </c>
    </row>
    <row r="187" s="14" customFormat="1">
      <c r="A187" s="14"/>
      <c r="B187" s="244"/>
      <c r="C187" s="245"/>
      <c r="D187" s="235" t="s">
        <v>127</v>
      </c>
      <c r="E187" s="246" t="s">
        <v>1</v>
      </c>
      <c r="F187" s="247" t="s">
        <v>226</v>
      </c>
      <c r="G187" s="245"/>
      <c r="H187" s="248">
        <v>49.5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127</v>
      </c>
      <c r="AU187" s="254" t="s">
        <v>84</v>
      </c>
      <c r="AV187" s="14" t="s">
        <v>84</v>
      </c>
      <c r="AW187" s="14" t="s">
        <v>32</v>
      </c>
      <c r="AX187" s="14" t="s">
        <v>75</v>
      </c>
      <c r="AY187" s="254" t="s">
        <v>119</v>
      </c>
    </row>
    <row r="188" s="15" customFormat="1">
      <c r="A188" s="15"/>
      <c r="B188" s="255"/>
      <c r="C188" s="256"/>
      <c r="D188" s="235" t="s">
        <v>127</v>
      </c>
      <c r="E188" s="257" t="s">
        <v>1</v>
      </c>
      <c r="F188" s="258" t="s">
        <v>130</v>
      </c>
      <c r="G188" s="256"/>
      <c r="H188" s="259">
        <v>49.5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5" t="s">
        <v>127</v>
      </c>
      <c r="AU188" s="265" t="s">
        <v>84</v>
      </c>
      <c r="AV188" s="15" t="s">
        <v>125</v>
      </c>
      <c r="AW188" s="15" t="s">
        <v>32</v>
      </c>
      <c r="AX188" s="15" t="s">
        <v>80</v>
      </c>
      <c r="AY188" s="265" t="s">
        <v>119</v>
      </c>
    </row>
    <row r="189" s="2" customFormat="1" ht="16.5" customHeight="1">
      <c r="A189" s="38"/>
      <c r="B189" s="39"/>
      <c r="C189" s="266" t="s">
        <v>227</v>
      </c>
      <c r="D189" s="266" t="s">
        <v>198</v>
      </c>
      <c r="E189" s="267" t="s">
        <v>228</v>
      </c>
      <c r="F189" s="268" t="s">
        <v>229</v>
      </c>
      <c r="G189" s="269" t="s">
        <v>230</v>
      </c>
      <c r="H189" s="270">
        <v>1.238</v>
      </c>
      <c r="I189" s="271"/>
      <c r="J189" s="272">
        <f>ROUND(I189*H189,2)</f>
        <v>0</v>
      </c>
      <c r="K189" s="273"/>
      <c r="L189" s="274"/>
      <c r="M189" s="275" t="s">
        <v>1</v>
      </c>
      <c r="N189" s="276" t="s">
        <v>40</v>
      </c>
      <c r="O189" s="91"/>
      <c r="P189" s="229">
        <f>O189*H189</f>
        <v>0</v>
      </c>
      <c r="Q189" s="229">
        <v>0.001</v>
      </c>
      <c r="R189" s="229">
        <f>Q189*H189</f>
        <v>0.001238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162</v>
      </c>
      <c r="AT189" s="231" t="s">
        <v>198</v>
      </c>
      <c r="AU189" s="231" t="s">
        <v>84</v>
      </c>
      <c r="AY189" s="17" t="s">
        <v>119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80</v>
      </c>
      <c r="BK189" s="232">
        <f>ROUND(I189*H189,2)</f>
        <v>0</v>
      </c>
      <c r="BL189" s="17" t="s">
        <v>125</v>
      </c>
      <c r="BM189" s="231" t="s">
        <v>231</v>
      </c>
    </row>
    <row r="190" s="14" customFormat="1">
      <c r="A190" s="14"/>
      <c r="B190" s="244"/>
      <c r="C190" s="245"/>
      <c r="D190" s="235" t="s">
        <v>127</v>
      </c>
      <c r="E190" s="246" t="s">
        <v>1</v>
      </c>
      <c r="F190" s="247" t="s">
        <v>232</v>
      </c>
      <c r="G190" s="245"/>
      <c r="H190" s="248">
        <v>1.238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127</v>
      </c>
      <c r="AU190" s="254" t="s">
        <v>84</v>
      </c>
      <c r="AV190" s="14" t="s">
        <v>84</v>
      </c>
      <c r="AW190" s="14" t="s">
        <v>32</v>
      </c>
      <c r="AX190" s="14" t="s">
        <v>75</v>
      </c>
      <c r="AY190" s="254" t="s">
        <v>119</v>
      </c>
    </row>
    <row r="191" s="15" customFormat="1">
      <c r="A191" s="15"/>
      <c r="B191" s="255"/>
      <c r="C191" s="256"/>
      <c r="D191" s="235" t="s">
        <v>127</v>
      </c>
      <c r="E191" s="257" t="s">
        <v>1</v>
      </c>
      <c r="F191" s="258" t="s">
        <v>130</v>
      </c>
      <c r="G191" s="256"/>
      <c r="H191" s="259">
        <v>1.238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5" t="s">
        <v>127</v>
      </c>
      <c r="AU191" s="265" t="s">
        <v>84</v>
      </c>
      <c r="AV191" s="15" t="s">
        <v>125</v>
      </c>
      <c r="AW191" s="15" t="s">
        <v>32</v>
      </c>
      <c r="AX191" s="15" t="s">
        <v>80</v>
      </c>
      <c r="AY191" s="265" t="s">
        <v>119</v>
      </c>
    </row>
    <row r="192" s="2" customFormat="1" ht="21.75" customHeight="1">
      <c r="A192" s="38"/>
      <c r="B192" s="39"/>
      <c r="C192" s="219" t="s">
        <v>7</v>
      </c>
      <c r="D192" s="219" t="s">
        <v>121</v>
      </c>
      <c r="E192" s="220" t="s">
        <v>233</v>
      </c>
      <c r="F192" s="221" t="s">
        <v>234</v>
      </c>
      <c r="G192" s="222" t="s">
        <v>124</v>
      </c>
      <c r="H192" s="223">
        <v>240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40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125</v>
      </c>
      <c r="AT192" s="231" t="s">
        <v>121</v>
      </c>
      <c r="AU192" s="231" t="s">
        <v>84</v>
      </c>
      <c r="AY192" s="17" t="s">
        <v>119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80</v>
      </c>
      <c r="BK192" s="232">
        <f>ROUND(I192*H192,2)</f>
        <v>0</v>
      </c>
      <c r="BL192" s="17" t="s">
        <v>125</v>
      </c>
      <c r="BM192" s="231" t="s">
        <v>235</v>
      </c>
    </row>
    <row r="193" s="14" customFormat="1">
      <c r="A193" s="14"/>
      <c r="B193" s="244"/>
      <c r="C193" s="245"/>
      <c r="D193" s="235" t="s">
        <v>127</v>
      </c>
      <c r="E193" s="246" t="s">
        <v>1</v>
      </c>
      <c r="F193" s="247" t="s">
        <v>236</v>
      </c>
      <c r="G193" s="245"/>
      <c r="H193" s="248">
        <v>240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127</v>
      </c>
      <c r="AU193" s="254" t="s">
        <v>84</v>
      </c>
      <c r="AV193" s="14" t="s">
        <v>84</v>
      </c>
      <c r="AW193" s="14" t="s">
        <v>32</v>
      </c>
      <c r="AX193" s="14" t="s">
        <v>75</v>
      </c>
      <c r="AY193" s="254" t="s">
        <v>119</v>
      </c>
    </row>
    <row r="194" s="15" customFormat="1">
      <c r="A194" s="15"/>
      <c r="B194" s="255"/>
      <c r="C194" s="256"/>
      <c r="D194" s="235" t="s">
        <v>127</v>
      </c>
      <c r="E194" s="257" t="s">
        <v>1</v>
      </c>
      <c r="F194" s="258" t="s">
        <v>130</v>
      </c>
      <c r="G194" s="256"/>
      <c r="H194" s="259">
        <v>240</v>
      </c>
      <c r="I194" s="260"/>
      <c r="J194" s="256"/>
      <c r="K194" s="256"/>
      <c r="L194" s="261"/>
      <c r="M194" s="262"/>
      <c r="N194" s="263"/>
      <c r="O194" s="263"/>
      <c r="P194" s="263"/>
      <c r="Q194" s="263"/>
      <c r="R194" s="263"/>
      <c r="S194" s="263"/>
      <c r="T194" s="264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5" t="s">
        <v>127</v>
      </c>
      <c r="AU194" s="265" t="s">
        <v>84</v>
      </c>
      <c r="AV194" s="15" t="s">
        <v>125</v>
      </c>
      <c r="AW194" s="15" t="s">
        <v>32</v>
      </c>
      <c r="AX194" s="15" t="s">
        <v>80</v>
      </c>
      <c r="AY194" s="265" t="s">
        <v>119</v>
      </c>
    </row>
    <row r="195" s="2" customFormat="1" ht="21.75" customHeight="1">
      <c r="A195" s="38"/>
      <c r="B195" s="39"/>
      <c r="C195" s="219" t="s">
        <v>237</v>
      </c>
      <c r="D195" s="219" t="s">
        <v>121</v>
      </c>
      <c r="E195" s="220" t="s">
        <v>238</v>
      </c>
      <c r="F195" s="221" t="s">
        <v>239</v>
      </c>
      <c r="G195" s="222" t="s">
        <v>124</v>
      </c>
      <c r="H195" s="223">
        <v>49.5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40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125</v>
      </c>
      <c r="AT195" s="231" t="s">
        <v>121</v>
      </c>
      <c r="AU195" s="231" t="s">
        <v>84</v>
      </c>
      <c r="AY195" s="17" t="s">
        <v>119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80</v>
      </c>
      <c r="BK195" s="232">
        <f>ROUND(I195*H195,2)</f>
        <v>0</v>
      </c>
      <c r="BL195" s="17" t="s">
        <v>125</v>
      </c>
      <c r="BM195" s="231" t="s">
        <v>240</v>
      </c>
    </row>
    <row r="196" s="2" customFormat="1" ht="16.5" customHeight="1">
      <c r="A196" s="38"/>
      <c r="B196" s="39"/>
      <c r="C196" s="219" t="s">
        <v>241</v>
      </c>
      <c r="D196" s="219" t="s">
        <v>121</v>
      </c>
      <c r="E196" s="220" t="s">
        <v>242</v>
      </c>
      <c r="F196" s="221" t="s">
        <v>243</v>
      </c>
      <c r="G196" s="222" t="s">
        <v>124</v>
      </c>
      <c r="H196" s="223">
        <v>49.5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40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125</v>
      </c>
      <c r="AT196" s="231" t="s">
        <v>121</v>
      </c>
      <c r="AU196" s="231" t="s">
        <v>84</v>
      </c>
      <c r="AY196" s="17" t="s">
        <v>119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80</v>
      </c>
      <c r="BK196" s="232">
        <f>ROUND(I196*H196,2)</f>
        <v>0</v>
      </c>
      <c r="BL196" s="17" t="s">
        <v>125</v>
      </c>
      <c r="BM196" s="231" t="s">
        <v>244</v>
      </c>
    </row>
    <row r="197" s="12" customFormat="1" ht="22.8" customHeight="1">
      <c r="A197" s="12"/>
      <c r="B197" s="203"/>
      <c r="C197" s="204"/>
      <c r="D197" s="205" t="s">
        <v>74</v>
      </c>
      <c r="E197" s="217" t="s">
        <v>84</v>
      </c>
      <c r="F197" s="217" t="s">
        <v>245</v>
      </c>
      <c r="G197" s="204"/>
      <c r="H197" s="204"/>
      <c r="I197" s="207"/>
      <c r="J197" s="218">
        <f>BK197</f>
        <v>0</v>
      </c>
      <c r="K197" s="204"/>
      <c r="L197" s="209"/>
      <c r="M197" s="210"/>
      <c r="N197" s="211"/>
      <c r="O197" s="211"/>
      <c r="P197" s="212">
        <f>SUM(P198:P228)</f>
        <v>0</v>
      </c>
      <c r="Q197" s="211"/>
      <c r="R197" s="212">
        <f>SUM(R198:R228)</f>
        <v>43.345222960000001</v>
      </c>
      <c r="S197" s="211"/>
      <c r="T197" s="213">
        <f>SUM(T198:T228)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4" t="s">
        <v>80</v>
      </c>
      <c r="AT197" s="215" t="s">
        <v>74</v>
      </c>
      <c r="AU197" s="215" t="s">
        <v>80</v>
      </c>
      <c r="AY197" s="214" t="s">
        <v>119</v>
      </c>
      <c r="BK197" s="216">
        <f>SUM(BK198:BK228)</f>
        <v>0</v>
      </c>
    </row>
    <row r="198" s="2" customFormat="1" ht="21.75" customHeight="1">
      <c r="A198" s="38"/>
      <c r="B198" s="39"/>
      <c r="C198" s="219" t="s">
        <v>246</v>
      </c>
      <c r="D198" s="219" t="s">
        <v>121</v>
      </c>
      <c r="E198" s="220" t="s">
        <v>247</v>
      </c>
      <c r="F198" s="221" t="s">
        <v>248</v>
      </c>
      <c r="G198" s="222" t="s">
        <v>137</v>
      </c>
      <c r="H198" s="223">
        <v>3.927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40</v>
      </c>
      <c r="O198" s="91"/>
      <c r="P198" s="229">
        <f>O198*H198</f>
        <v>0</v>
      </c>
      <c r="Q198" s="229">
        <v>1.98</v>
      </c>
      <c r="R198" s="229">
        <f>Q198*H198</f>
        <v>7.7754599999999998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125</v>
      </c>
      <c r="AT198" s="231" t="s">
        <v>121</v>
      </c>
      <c r="AU198" s="231" t="s">
        <v>84</v>
      </c>
      <c r="AY198" s="17" t="s">
        <v>119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80</v>
      </c>
      <c r="BK198" s="232">
        <f>ROUND(I198*H198,2)</f>
        <v>0</v>
      </c>
      <c r="BL198" s="17" t="s">
        <v>125</v>
      </c>
      <c r="BM198" s="231" t="s">
        <v>249</v>
      </c>
    </row>
    <row r="199" s="13" customFormat="1">
      <c r="A199" s="13"/>
      <c r="B199" s="233"/>
      <c r="C199" s="234"/>
      <c r="D199" s="235" t="s">
        <v>127</v>
      </c>
      <c r="E199" s="236" t="s">
        <v>1</v>
      </c>
      <c r="F199" s="237" t="s">
        <v>250</v>
      </c>
      <c r="G199" s="234"/>
      <c r="H199" s="236" t="s">
        <v>1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127</v>
      </c>
      <c r="AU199" s="243" t="s">
        <v>84</v>
      </c>
      <c r="AV199" s="13" t="s">
        <v>80</v>
      </c>
      <c r="AW199" s="13" t="s">
        <v>32</v>
      </c>
      <c r="AX199" s="13" t="s">
        <v>75</v>
      </c>
      <c r="AY199" s="243" t="s">
        <v>119</v>
      </c>
    </row>
    <row r="200" s="14" customFormat="1">
      <c r="A200" s="14"/>
      <c r="B200" s="244"/>
      <c r="C200" s="245"/>
      <c r="D200" s="235" t="s">
        <v>127</v>
      </c>
      <c r="E200" s="246" t="s">
        <v>1</v>
      </c>
      <c r="F200" s="247" t="s">
        <v>251</v>
      </c>
      <c r="G200" s="245"/>
      <c r="H200" s="248">
        <v>3.927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127</v>
      </c>
      <c r="AU200" s="254" t="s">
        <v>84</v>
      </c>
      <c r="AV200" s="14" t="s">
        <v>84</v>
      </c>
      <c r="AW200" s="14" t="s">
        <v>32</v>
      </c>
      <c r="AX200" s="14" t="s">
        <v>75</v>
      </c>
      <c r="AY200" s="254" t="s">
        <v>119</v>
      </c>
    </row>
    <row r="201" s="15" customFormat="1">
      <c r="A201" s="15"/>
      <c r="B201" s="255"/>
      <c r="C201" s="256"/>
      <c r="D201" s="235" t="s">
        <v>127</v>
      </c>
      <c r="E201" s="257" t="s">
        <v>1</v>
      </c>
      <c r="F201" s="258" t="s">
        <v>130</v>
      </c>
      <c r="G201" s="256"/>
      <c r="H201" s="259">
        <v>3.927</v>
      </c>
      <c r="I201" s="260"/>
      <c r="J201" s="256"/>
      <c r="K201" s="256"/>
      <c r="L201" s="261"/>
      <c r="M201" s="262"/>
      <c r="N201" s="263"/>
      <c r="O201" s="263"/>
      <c r="P201" s="263"/>
      <c r="Q201" s="263"/>
      <c r="R201" s="263"/>
      <c r="S201" s="263"/>
      <c r="T201" s="264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5" t="s">
        <v>127</v>
      </c>
      <c r="AU201" s="265" t="s">
        <v>84</v>
      </c>
      <c r="AV201" s="15" t="s">
        <v>125</v>
      </c>
      <c r="AW201" s="15" t="s">
        <v>32</v>
      </c>
      <c r="AX201" s="15" t="s">
        <v>80</v>
      </c>
      <c r="AY201" s="265" t="s">
        <v>119</v>
      </c>
    </row>
    <row r="202" s="2" customFormat="1" ht="16.5" customHeight="1">
      <c r="A202" s="38"/>
      <c r="B202" s="39"/>
      <c r="C202" s="219" t="s">
        <v>252</v>
      </c>
      <c r="D202" s="219" t="s">
        <v>121</v>
      </c>
      <c r="E202" s="220" t="s">
        <v>253</v>
      </c>
      <c r="F202" s="221" t="s">
        <v>254</v>
      </c>
      <c r="G202" s="222" t="s">
        <v>137</v>
      </c>
      <c r="H202" s="223">
        <v>9.1159999999999997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40</v>
      </c>
      <c r="O202" s="91"/>
      <c r="P202" s="229">
        <f>O202*H202</f>
        <v>0</v>
      </c>
      <c r="Q202" s="229">
        <v>2.45329</v>
      </c>
      <c r="R202" s="229">
        <f>Q202*H202</f>
        <v>22.364191639999998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125</v>
      </c>
      <c r="AT202" s="231" t="s">
        <v>121</v>
      </c>
      <c r="AU202" s="231" t="s">
        <v>84</v>
      </c>
      <c r="AY202" s="17" t="s">
        <v>119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80</v>
      </c>
      <c r="BK202" s="232">
        <f>ROUND(I202*H202,2)</f>
        <v>0</v>
      </c>
      <c r="BL202" s="17" t="s">
        <v>125</v>
      </c>
      <c r="BM202" s="231" t="s">
        <v>255</v>
      </c>
    </row>
    <row r="203" s="13" customFormat="1">
      <c r="A203" s="13"/>
      <c r="B203" s="233"/>
      <c r="C203" s="234"/>
      <c r="D203" s="235" t="s">
        <v>127</v>
      </c>
      <c r="E203" s="236" t="s">
        <v>1</v>
      </c>
      <c r="F203" s="237" t="s">
        <v>256</v>
      </c>
      <c r="G203" s="234"/>
      <c r="H203" s="236" t="s">
        <v>1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127</v>
      </c>
      <c r="AU203" s="243" t="s">
        <v>84</v>
      </c>
      <c r="AV203" s="13" t="s">
        <v>80</v>
      </c>
      <c r="AW203" s="13" t="s">
        <v>32</v>
      </c>
      <c r="AX203" s="13" t="s">
        <v>75</v>
      </c>
      <c r="AY203" s="243" t="s">
        <v>119</v>
      </c>
    </row>
    <row r="204" s="14" customFormat="1">
      <c r="A204" s="14"/>
      <c r="B204" s="244"/>
      <c r="C204" s="245"/>
      <c r="D204" s="235" t="s">
        <v>127</v>
      </c>
      <c r="E204" s="246" t="s">
        <v>1</v>
      </c>
      <c r="F204" s="247" t="s">
        <v>257</v>
      </c>
      <c r="G204" s="245"/>
      <c r="H204" s="248">
        <v>9.1159999999999997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127</v>
      </c>
      <c r="AU204" s="254" t="s">
        <v>84</v>
      </c>
      <c r="AV204" s="14" t="s">
        <v>84</v>
      </c>
      <c r="AW204" s="14" t="s">
        <v>32</v>
      </c>
      <c r="AX204" s="14" t="s">
        <v>75</v>
      </c>
      <c r="AY204" s="254" t="s">
        <v>119</v>
      </c>
    </row>
    <row r="205" s="15" customFormat="1">
      <c r="A205" s="15"/>
      <c r="B205" s="255"/>
      <c r="C205" s="256"/>
      <c r="D205" s="235" t="s">
        <v>127</v>
      </c>
      <c r="E205" s="257" t="s">
        <v>1</v>
      </c>
      <c r="F205" s="258" t="s">
        <v>130</v>
      </c>
      <c r="G205" s="256"/>
      <c r="H205" s="259">
        <v>9.1159999999999997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5" t="s">
        <v>127</v>
      </c>
      <c r="AU205" s="265" t="s">
        <v>84</v>
      </c>
      <c r="AV205" s="15" t="s">
        <v>125</v>
      </c>
      <c r="AW205" s="15" t="s">
        <v>32</v>
      </c>
      <c r="AX205" s="15" t="s">
        <v>80</v>
      </c>
      <c r="AY205" s="265" t="s">
        <v>119</v>
      </c>
    </row>
    <row r="206" s="2" customFormat="1" ht="16.5" customHeight="1">
      <c r="A206" s="38"/>
      <c r="B206" s="39"/>
      <c r="C206" s="219" t="s">
        <v>258</v>
      </c>
      <c r="D206" s="219" t="s">
        <v>121</v>
      </c>
      <c r="E206" s="220" t="s">
        <v>259</v>
      </c>
      <c r="F206" s="221" t="s">
        <v>260</v>
      </c>
      <c r="G206" s="222" t="s">
        <v>124</v>
      </c>
      <c r="H206" s="223">
        <v>14.550000000000001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40</v>
      </c>
      <c r="O206" s="91"/>
      <c r="P206" s="229">
        <f>O206*H206</f>
        <v>0</v>
      </c>
      <c r="Q206" s="229">
        <v>0.00247</v>
      </c>
      <c r="R206" s="229">
        <f>Q206*H206</f>
        <v>0.035938499999999998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125</v>
      </c>
      <c r="AT206" s="231" t="s">
        <v>121</v>
      </c>
      <c r="AU206" s="231" t="s">
        <v>84</v>
      </c>
      <c r="AY206" s="17" t="s">
        <v>119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80</v>
      </c>
      <c r="BK206" s="232">
        <f>ROUND(I206*H206,2)</f>
        <v>0</v>
      </c>
      <c r="BL206" s="17" t="s">
        <v>125</v>
      </c>
      <c r="BM206" s="231" t="s">
        <v>261</v>
      </c>
    </row>
    <row r="207" s="14" customFormat="1">
      <c r="A207" s="14"/>
      <c r="B207" s="244"/>
      <c r="C207" s="245"/>
      <c r="D207" s="235" t="s">
        <v>127</v>
      </c>
      <c r="E207" s="246" t="s">
        <v>1</v>
      </c>
      <c r="F207" s="247" t="s">
        <v>262</v>
      </c>
      <c r="G207" s="245"/>
      <c r="H207" s="248">
        <v>14.550000000000001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127</v>
      </c>
      <c r="AU207" s="254" t="s">
        <v>84</v>
      </c>
      <c r="AV207" s="14" t="s">
        <v>84</v>
      </c>
      <c r="AW207" s="14" t="s">
        <v>32</v>
      </c>
      <c r="AX207" s="14" t="s">
        <v>75</v>
      </c>
      <c r="AY207" s="254" t="s">
        <v>119</v>
      </c>
    </row>
    <row r="208" s="15" customFormat="1">
      <c r="A208" s="15"/>
      <c r="B208" s="255"/>
      <c r="C208" s="256"/>
      <c r="D208" s="235" t="s">
        <v>127</v>
      </c>
      <c r="E208" s="257" t="s">
        <v>1</v>
      </c>
      <c r="F208" s="258" t="s">
        <v>130</v>
      </c>
      <c r="G208" s="256"/>
      <c r="H208" s="259">
        <v>14.550000000000001</v>
      </c>
      <c r="I208" s="260"/>
      <c r="J208" s="256"/>
      <c r="K208" s="256"/>
      <c r="L208" s="261"/>
      <c r="M208" s="262"/>
      <c r="N208" s="263"/>
      <c r="O208" s="263"/>
      <c r="P208" s="263"/>
      <c r="Q208" s="263"/>
      <c r="R208" s="263"/>
      <c r="S208" s="263"/>
      <c r="T208" s="264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5" t="s">
        <v>127</v>
      </c>
      <c r="AU208" s="265" t="s">
        <v>84</v>
      </c>
      <c r="AV208" s="15" t="s">
        <v>125</v>
      </c>
      <c r="AW208" s="15" t="s">
        <v>32</v>
      </c>
      <c r="AX208" s="15" t="s">
        <v>80</v>
      </c>
      <c r="AY208" s="265" t="s">
        <v>119</v>
      </c>
    </row>
    <row r="209" s="2" customFormat="1" ht="16.5" customHeight="1">
      <c r="A209" s="38"/>
      <c r="B209" s="39"/>
      <c r="C209" s="219" t="s">
        <v>263</v>
      </c>
      <c r="D209" s="219" t="s">
        <v>121</v>
      </c>
      <c r="E209" s="220" t="s">
        <v>264</v>
      </c>
      <c r="F209" s="221" t="s">
        <v>265</v>
      </c>
      <c r="G209" s="222" t="s">
        <v>124</v>
      </c>
      <c r="H209" s="223">
        <v>14.550000000000001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40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125</v>
      </c>
      <c r="AT209" s="231" t="s">
        <v>121</v>
      </c>
      <c r="AU209" s="231" t="s">
        <v>84</v>
      </c>
      <c r="AY209" s="17" t="s">
        <v>119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80</v>
      </c>
      <c r="BK209" s="232">
        <f>ROUND(I209*H209,2)</f>
        <v>0</v>
      </c>
      <c r="BL209" s="17" t="s">
        <v>125</v>
      </c>
      <c r="BM209" s="231" t="s">
        <v>266</v>
      </c>
    </row>
    <row r="210" s="2" customFormat="1" ht="16.5" customHeight="1">
      <c r="A210" s="38"/>
      <c r="B210" s="39"/>
      <c r="C210" s="219" t="s">
        <v>267</v>
      </c>
      <c r="D210" s="219" t="s">
        <v>121</v>
      </c>
      <c r="E210" s="220" t="s">
        <v>268</v>
      </c>
      <c r="F210" s="221" t="s">
        <v>269</v>
      </c>
      <c r="G210" s="222" t="s">
        <v>180</v>
      </c>
      <c r="H210" s="223">
        <v>0.46700000000000003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40</v>
      </c>
      <c r="O210" s="91"/>
      <c r="P210" s="229">
        <f>O210*H210</f>
        <v>0</v>
      </c>
      <c r="Q210" s="229">
        <v>1.06277</v>
      </c>
      <c r="R210" s="229">
        <f>Q210*H210</f>
        <v>0.49631359000000003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125</v>
      </c>
      <c r="AT210" s="231" t="s">
        <v>121</v>
      </c>
      <c r="AU210" s="231" t="s">
        <v>84</v>
      </c>
      <c r="AY210" s="17" t="s">
        <v>119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80</v>
      </c>
      <c r="BK210" s="232">
        <f>ROUND(I210*H210,2)</f>
        <v>0</v>
      </c>
      <c r="BL210" s="17" t="s">
        <v>125</v>
      </c>
      <c r="BM210" s="231" t="s">
        <v>270</v>
      </c>
    </row>
    <row r="211" s="13" customFormat="1">
      <c r="A211" s="13"/>
      <c r="B211" s="233"/>
      <c r="C211" s="234"/>
      <c r="D211" s="235" t="s">
        <v>127</v>
      </c>
      <c r="E211" s="236" t="s">
        <v>1</v>
      </c>
      <c r="F211" s="237" t="s">
        <v>271</v>
      </c>
      <c r="G211" s="234"/>
      <c r="H211" s="236" t="s">
        <v>1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127</v>
      </c>
      <c r="AU211" s="243" t="s">
        <v>84</v>
      </c>
      <c r="AV211" s="13" t="s">
        <v>80</v>
      </c>
      <c r="AW211" s="13" t="s">
        <v>32</v>
      </c>
      <c r="AX211" s="13" t="s">
        <v>75</v>
      </c>
      <c r="AY211" s="243" t="s">
        <v>119</v>
      </c>
    </row>
    <row r="212" s="14" customFormat="1">
      <c r="A212" s="14"/>
      <c r="B212" s="244"/>
      <c r="C212" s="245"/>
      <c r="D212" s="235" t="s">
        <v>127</v>
      </c>
      <c r="E212" s="246" t="s">
        <v>1</v>
      </c>
      <c r="F212" s="247" t="s">
        <v>272</v>
      </c>
      <c r="G212" s="245"/>
      <c r="H212" s="248">
        <v>0.46700000000000003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127</v>
      </c>
      <c r="AU212" s="254" t="s">
        <v>84</v>
      </c>
      <c r="AV212" s="14" t="s">
        <v>84</v>
      </c>
      <c r="AW212" s="14" t="s">
        <v>32</v>
      </c>
      <c r="AX212" s="14" t="s">
        <v>75</v>
      </c>
      <c r="AY212" s="254" t="s">
        <v>119</v>
      </c>
    </row>
    <row r="213" s="15" customFormat="1">
      <c r="A213" s="15"/>
      <c r="B213" s="255"/>
      <c r="C213" s="256"/>
      <c r="D213" s="235" t="s">
        <v>127</v>
      </c>
      <c r="E213" s="257" t="s">
        <v>1</v>
      </c>
      <c r="F213" s="258" t="s">
        <v>130</v>
      </c>
      <c r="G213" s="256"/>
      <c r="H213" s="259">
        <v>0.46700000000000003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5" t="s">
        <v>127</v>
      </c>
      <c r="AU213" s="265" t="s">
        <v>84</v>
      </c>
      <c r="AV213" s="15" t="s">
        <v>125</v>
      </c>
      <c r="AW213" s="15" t="s">
        <v>32</v>
      </c>
      <c r="AX213" s="15" t="s">
        <v>80</v>
      </c>
      <c r="AY213" s="265" t="s">
        <v>119</v>
      </c>
    </row>
    <row r="214" s="2" customFormat="1" ht="16.5" customHeight="1">
      <c r="A214" s="38"/>
      <c r="B214" s="39"/>
      <c r="C214" s="219" t="s">
        <v>273</v>
      </c>
      <c r="D214" s="219" t="s">
        <v>121</v>
      </c>
      <c r="E214" s="220" t="s">
        <v>274</v>
      </c>
      <c r="F214" s="221" t="s">
        <v>275</v>
      </c>
      <c r="G214" s="222" t="s">
        <v>137</v>
      </c>
      <c r="H214" s="223">
        <v>3.0449999999999999</v>
      </c>
      <c r="I214" s="224"/>
      <c r="J214" s="225">
        <f>ROUND(I214*H214,2)</f>
        <v>0</v>
      </c>
      <c r="K214" s="226"/>
      <c r="L214" s="44"/>
      <c r="M214" s="227" t="s">
        <v>1</v>
      </c>
      <c r="N214" s="228" t="s">
        <v>40</v>
      </c>
      <c r="O214" s="91"/>
      <c r="P214" s="229">
        <f>O214*H214</f>
        <v>0</v>
      </c>
      <c r="Q214" s="229">
        <v>2.45329</v>
      </c>
      <c r="R214" s="229">
        <f>Q214*H214</f>
        <v>7.4702680499999996</v>
      </c>
      <c r="S214" s="229">
        <v>0</v>
      </c>
      <c r="T214" s="23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125</v>
      </c>
      <c r="AT214" s="231" t="s">
        <v>121</v>
      </c>
      <c r="AU214" s="231" t="s">
        <v>84</v>
      </c>
      <c r="AY214" s="17" t="s">
        <v>119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80</v>
      </c>
      <c r="BK214" s="232">
        <f>ROUND(I214*H214,2)</f>
        <v>0</v>
      </c>
      <c r="BL214" s="17" t="s">
        <v>125</v>
      </c>
      <c r="BM214" s="231" t="s">
        <v>276</v>
      </c>
    </row>
    <row r="215" s="13" customFormat="1">
      <c r="A215" s="13"/>
      <c r="B215" s="233"/>
      <c r="C215" s="234"/>
      <c r="D215" s="235" t="s">
        <v>127</v>
      </c>
      <c r="E215" s="236" t="s">
        <v>1</v>
      </c>
      <c r="F215" s="237" t="s">
        <v>277</v>
      </c>
      <c r="G215" s="234"/>
      <c r="H215" s="236" t="s">
        <v>1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127</v>
      </c>
      <c r="AU215" s="243" t="s">
        <v>84</v>
      </c>
      <c r="AV215" s="13" t="s">
        <v>80</v>
      </c>
      <c r="AW215" s="13" t="s">
        <v>32</v>
      </c>
      <c r="AX215" s="13" t="s">
        <v>75</v>
      </c>
      <c r="AY215" s="243" t="s">
        <v>119</v>
      </c>
    </row>
    <row r="216" s="14" customFormat="1">
      <c r="A216" s="14"/>
      <c r="B216" s="244"/>
      <c r="C216" s="245"/>
      <c r="D216" s="235" t="s">
        <v>127</v>
      </c>
      <c r="E216" s="246" t="s">
        <v>1</v>
      </c>
      <c r="F216" s="247" t="s">
        <v>278</v>
      </c>
      <c r="G216" s="245"/>
      <c r="H216" s="248">
        <v>3.0449999999999999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4" t="s">
        <v>127</v>
      </c>
      <c r="AU216" s="254" t="s">
        <v>84</v>
      </c>
      <c r="AV216" s="14" t="s">
        <v>84</v>
      </c>
      <c r="AW216" s="14" t="s">
        <v>32</v>
      </c>
      <c r="AX216" s="14" t="s">
        <v>75</v>
      </c>
      <c r="AY216" s="254" t="s">
        <v>119</v>
      </c>
    </row>
    <row r="217" s="15" customFormat="1">
      <c r="A217" s="15"/>
      <c r="B217" s="255"/>
      <c r="C217" s="256"/>
      <c r="D217" s="235" t="s">
        <v>127</v>
      </c>
      <c r="E217" s="257" t="s">
        <v>1</v>
      </c>
      <c r="F217" s="258" t="s">
        <v>130</v>
      </c>
      <c r="G217" s="256"/>
      <c r="H217" s="259">
        <v>3.0449999999999999</v>
      </c>
      <c r="I217" s="260"/>
      <c r="J217" s="256"/>
      <c r="K217" s="256"/>
      <c r="L217" s="261"/>
      <c r="M217" s="262"/>
      <c r="N217" s="263"/>
      <c r="O217" s="263"/>
      <c r="P217" s="263"/>
      <c r="Q217" s="263"/>
      <c r="R217" s="263"/>
      <c r="S217" s="263"/>
      <c r="T217" s="264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5" t="s">
        <v>127</v>
      </c>
      <c r="AU217" s="265" t="s">
        <v>84</v>
      </c>
      <c r="AV217" s="15" t="s">
        <v>125</v>
      </c>
      <c r="AW217" s="15" t="s">
        <v>32</v>
      </c>
      <c r="AX217" s="15" t="s">
        <v>80</v>
      </c>
      <c r="AY217" s="265" t="s">
        <v>119</v>
      </c>
    </row>
    <row r="218" s="2" customFormat="1" ht="16.5" customHeight="1">
      <c r="A218" s="38"/>
      <c r="B218" s="39"/>
      <c r="C218" s="219" t="s">
        <v>279</v>
      </c>
      <c r="D218" s="219" t="s">
        <v>121</v>
      </c>
      <c r="E218" s="220" t="s">
        <v>280</v>
      </c>
      <c r="F218" s="221" t="s">
        <v>281</v>
      </c>
      <c r="G218" s="222" t="s">
        <v>124</v>
      </c>
      <c r="H218" s="223">
        <v>9.1999999999999993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40</v>
      </c>
      <c r="O218" s="91"/>
      <c r="P218" s="229">
        <f>O218*H218</f>
        <v>0</v>
      </c>
      <c r="Q218" s="229">
        <v>0.0026900000000000001</v>
      </c>
      <c r="R218" s="229">
        <f>Q218*H218</f>
        <v>0.024747999999999999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125</v>
      </c>
      <c r="AT218" s="231" t="s">
        <v>121</v>
      </c>
      <c r="AU218" s="231" t="s">
        <v>84</v>
      </c>
      <c r="AY218" s="17" t="s">
        <v>119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80</v>
      </c>
      <c r="BK218" s="232">
        <f>ROUND(I218*H218,2)</f>
        <v>0</v>
      </c>
      <c r="BL218" s="17" t="s">
        <v>125</v>
      </c>
      <c r="BM218" s="231" t="s">
        <v>282</v>
      </c>
    </row>
    <row r="219" s="14" customFormat="1">
      <c r="A219" s="14"/>
      <c r="B219" s="244"/>
      <c r="C219" s="245"/>
      <c r="D219" s="235" t="s">
        <v>127</v>
      </c>
      <c r="E219" s="246" t="s">
        <v>1</v>
      </c>
      <c r="F219" s="247" t="s">
        <v>283</v>
      </c>
      <c r="G219" s="245"/>
      <c r="H219" s="248">
        <v>9.1999999999999993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127</v>
      </c>
      <c r="AU219" s="254" t="s">
        <v>84</v>
      </c>
      <c r="AV219" s="14" t="s">
        <v>84</v>
      </c>
      <c r="AW219" s="14" t="s">
        <v>32</v>
      </c>
      <c r="AX219" s="14" t="s">
        <v>75</v>
      </c>
      <c r="AY219" s="254" t="s">
        <v>119</v>
      </c>
    </row>
    <row r="220" s="15" customFormat="1">
      <c r="A220" s="15"/>
      <c r="B220" s="255"/>
      <c r="C220" s="256"/>
      <c r="D220" s="235" t="s">
        <v>127</v>
      </c>
      <c r="E220" s="257" t="s">
        <v>1</v>
      </c>
      <c r="F220" s="258" t="s">
        <v>130</v>
      </c>
      <c r="G220" s="256"/>
      <c r="H220" s="259">
        <v>9.1999999999999993</v>
      </c>
      <c r="I220" s="260"/>
      <c r="J220" s="256"/>
      <c r="K220" s="256"/>
      <c r="L220" s="261"/>
      <c r="M220" s="262"/>
      <c r="N220" s="263"/>
      <c r="O220" s="263"/>
      <c r="P220" s="263"/>
      <c r="Q220" s="263"/>
      <c r="R220" s="263"/>
      <c r="S220" s="263"/>
      <c r="T220" s="26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5" t="s">
        <v>127</v>
      </c>
      <c r="AU220" s="265" t="s">
        <v>84</v>
      </c>
      <c r="AV220" s="15" t="s">
        <v>125</v>
      </c>
      <c r="AW220" s="15" t="s">
        <v>32</v>
      </c>
      <c r="AX220" s="15" t="s">
        <v>80</v>
      </c>
      <c r="AY220" s="265" t="s">
        <v>119</v>
      </c>
    </row>
    <row r="221" s="2" customFormat="1" ht="16.5" customHeight="1">
      <c r="A221" s="38"/>
      <c r="B221" s="39"/>
      <c r="C221" s="219" t="s">
        <v>284</v>
      </c>
      <c r="D221" s="219" t="s">
        <v>121</v>
      </c>
      <c r="E221" s="220" t="s">
        <v>285</v>
      </c>
      <c r="F221" s="221" t="s">
        <v>286</v>
      </c>
      <c r="G221" s="222" t="s">
        <v>124</v>
      </c>
      <c r="H221" s="223">
        <v>9.1999999999999993</v>
      </c>
      <c r="I221" s="224"/>
      <c r="J221" s="225">
        <f>ROUND(I221*H221,2)</f>
        <v>0</v>
      </c>
      <c r="K221" s="226"/>
      <c r="L221" s="44"/>
      <c r="M221" s="227" t="s">
        <v>1</v>
      </c>
      <c r="N221" s="228" t="s">
        <v>40</v>
      </c>
      <c r="O221" s="91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125</v>
      </c>
      <c r="AT221" s="231" t="s">
        <v>121</v>
      </c>
      <c r="AU221" s="231" t="s">
        <v>84</v>
      </c>
      <c r="AY221" s="17" t="s">
        <v>119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80</v>
      </c>
      <c r="BK221" s="232">
        <f>ROUND(I221*H221,2)</f>
        <v>0</v>
      </c>
      <c r="BL221" s="17" t="s">
        <v>125</v>
      </c>
      <c r="BM221" s="231" t="s">
        <v>287</v>
      </c>
    </row>
    <row r="222" s="2" customFormat="1" ht="33" customHeight="1">
      <c r="A222" s="38"/>
      <c r="B222" s="39"/>
      <c r="C222" s="219" t="s">
        <v>288</v>
      </c>
      <c r="D222" s="219" t="s">
        <v>121</v>
      </c>
      <c r="E222" s="220" t="s">
        <v>289</v>
      </c>
      <c r="F222" s="221" t="s">
        <v>290</v>
      </c>
      <c r="G222" s="222" t="s">
        <v>124</v>
      </c>
      <c r="H222" s="223">
        <v>7.0629999999999997</v>
      </c>
      <c r="I222" s="224"/>
      <c r="J222" s="225">
        <f>ROUND(I222*H222,2)</f>
        <v>0</v>
      </c>
      <c r="K222" s="226"/>
      <c r="L222" s="44"/>
      <c r="M222" s="227" t="s">
        <v>1</v>
      </c>
      <c r="N222" s="228" t="s">
        <v>40</v>
      </c>
      <c r="O222" s="91"/>
      <c r="P222" s="229">
        <f>O222*H222</f>
        <v>0</v>
      </c>
      <c r="Q222" s="229">
        <v>0.71545999999999998</v>
      </c>
      <c r="R222" s="229">
        <f>Q222*H222</f>
        <v>5.0532939799999994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125</v>
      </c>
      <c r="AT222" s="231" t="s">
        <v>121</v>
      </c>
      <c r="AU222" s="231" t="s">
        <v>84</v>
      </c>
      <c r="AY222" s="17" t="s">
        <v>119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80</v>
      </c>
      <c r="BK222" s="232">
        <f>ROUND(I222*H222,2)</f>
        <v>0</v>
      </c>
      <c r="BL222" s="17" t="s">
        <v>125</v>
      </c>
      <c r="BM222" s="231" t="s">
        <v>291</v>
      </c>
    </row>
    <row r="223" s="14" customFormat="1">
      <c r="A223" s="14"/>
      <c r="B223" s="244"/>
      <c r="C223" s="245"/>
      <c r="D223" s="235" t="s">
        <v>127</v>
      </c>
      <c r="E223" s="246" t="s">
        <v>1</v>
      </c>
      <c r="F223" s="247" t="s">
        <v>292</v>
      </c>
      <c r="G223" s="245"/>
      <c r="H223" s="248">
        <v>6.5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127</v>
      </c>
      <c r="AU223" s="254" t="s">
        <v>84</v>
      </c>
      <c r="AV223" s="14" t="s">
        <v>84</v>
      </c>
      <c r="AW223" s="14" t="s">
        <v>32</v>
      </c>
      <c r="AX223" s="14" t="s">
        <v>75</v>
      </c>
      <c r="AY223" s="254" t="s">
        <v>119</v>
      </c>
    </row>
    <row r="224" s="14" customFormat="1">
      <c r="A224" s="14"/>
      <c r="B224" s="244"/>
      <c r="C224" s="245"/>
      <c r="D224" s="235" t="s">
        <v>127</v>
      </c>
      <c r="E224" s="246" t="s">
        <v>1</v>
      </c>
      <c r="F224" s="247" t="s">
        <v>293</v>
      </c>
      <c r="G224" s="245"/>
      <c r="H224" s="248">
        <v>0.56299999999999994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127</v>
      </c>
      <c r="AU224" s="254" t="s">
        <v>84</v>
      </c>
      <c r="AV224" s="14" t="s">
        <v>84</v>
      </c>
      <c r="AW224" s="14" t="s">
        <v>32</v>
      </c>
      <c r="AX224" s="14" t="s">
        <v>75</v>
      </c>
      <c r="AY224" s="254" t="s">
        <v>119</v>
      </c>
    </row>
    <row r="225" s="15" customFormat="1">
      <c r="A225" s="15"/>
      <c r="B225" s="255"/>
      <c r="C225" s="256"/>
      <c r="D225" s="235" t="s">
        <v>127</v>
      </c>
      <c r="E225" s="257" t="s">
        <v>1</v>
      </c>
      <c r="F225" s="258" t="s">
        <v>130</v>
      </c>
      <c r="G225" s="256"/>
      <c r="H225" s="259">
        <v>7.0629999999999997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5" t="s">
        <v>127</v>
      </c>
      <c r="AU225" s="265" t="s">
        <v>84</v>
      </c>
      <c r="AV225" s="15" t="s">
        <v>125</v>
      </c>
      <c r="AW225" s="15" t="s">
        <v>32</v>
      </c>
      <c r="AX225" s="15" t="s">
        <v>80</v>
      </c>
      <c r="AY225" s="265" t="s">
        <v>119</v>
      </c>
    </row>
    <row r="226" s="2" customFormat="1" ht="21.75" customHeight="1">
      <c r="A226" s="38"/>
      <c r="B226" s="39"/>
      <c r="C226" s="219" t="s">
        <v>294</v>
      </c>
      <c r="D226" s="219" t="s">
        <v>121</v>
      </c>
      <c r="E226" s="220" t="s">
        <v>295</v>
      </c>
      <c r="F226" s="221" t="s">
        <v>296</v>
      </c>
      <c r="G226" s="222" t="s">
        <v>180</v>
      </c>
      <c r="H226" s="223">
        <v>0.11799999999999999</v>
      </c>
      <c r="I226" s="224"/>
      <c r="J226" s="225">
        <f>ROUND(I226*H226,2)</f>
        <v>0</v>
      </c>
      <c r="K226" s="226"/>
      <c r="L226" s="44"/>
      <c r="M226" s="227" t="s">
        <v>1</v>
      </c>
      <c r="N226" s="228" t="s">
        <v>40</v>
      </c>
      <c r="O226" s="91"/>
      <c r="P226" s="229">
        <f>O226*H226</f>
        <v>0</v>
      </c>
      <c r="Q226" s="229">
        <v>1.0593999999999999</v>
      </c>
      <c r="R226" s="229">
        <f>Q226*H226</f>
        <v>0.12500919999999999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125</v>
      </c>
      <c r="AT226" s="231" t="s">
        <v>121</v>
      </c>
      <c r="AU226" s="231" t="s">
        <v>84</v>
      </c>
      <c r="AY226" s="17" t="s">
        <v>119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80</v>
      </c>
      <c r="BK226" s="232">
        <f>ROUND(I226*H226,2)</f>
        <v>0</v>
      </c>
      <c r="BL226" s="17" t="s">
        <v>125</v>
      </c>
      <c r="BM226" s="231" t="s">
        <v>297</v>
      </c>
    </row>
    <row r="227" s="14" customFormat="1">
      <c r="A227" s="14"/>
      <c r="B227" s="244"/>
      <c r="C227" s="245"/>
      <c r="D227" s="235" t="s">
        <v>127</v>
      </c>
      <c r="E227" s="246" t="s">
        <v>1</v>
      </c>
      <c r="F227" s="247" t="s">
        <v>298</v>
      </c>
      <c r="G227" s="245"/>
      <c r="H227" s="248">
        <v>0.11799999999999999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127</v>
      </c>
      <c r="AU227" s="254" t="s">
        <v>84</v>
      </c>
      <c r="AV227" s="14" t="s">
        <v>84</v>
      </c>
      <c r="AW227" s="14" t="s">
        <v>32</v>
      </c>
      <c r="AX227" s="14" t="s">
        <v>75</v>
      </c>
      <c r="AY227" s="254" t="s">
        <v>119</v>
      </c>
    </row>
    <row r="228" s="15" customFormat="1">
      <c r="A228" s="15"/>
      <c r="B228" s="255"/>
      <c r="C228" s="256"/>
      <c r="D228" s="235" t="s">
        <v>127</v>
      </c>
      <c r="E228" s="257" t="s">
        <v>1</v>
      </c>
      <c r="F228" s="258" t="s">
        <v>130</v>
      </c>
      <c r="G228" s="256"/>
      <c r="H228" s="259">
        <v>0.11799999999999999</v>
      </c>
      <c r="I228" s="260"/>
      <c r="J228" s="256"/>
      <c r="K228" s="256"/>
      <c r="L228" s="261"/>
      <c r="M228" s="262"/>
      <c r="N228" s="263"/>
      <c r="O228" s="263"/>
      <c r="P228" s="263"/>
      <c r="Q228" s="263"/>
      <c r="R228" s="263"/>
      <c r="S228" s="263"/>
      <c r="T228" s="264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5" t="s">
        <v>127</v>
      </c>
      <c r="AU228" s="265" t="s">
        <v>84</v>
      </c>
      <c r="AV228" s="15" t="s">
        <v>125</v>
      </c>
      <c r="AW228" s="15" t="s">
        <v>32</v>
      </c>
      <c r="AX228" s="15" t="s">
        <v>80</v>
      </c>
      <c r="AY228" s="265" t="s">
        <v>119</v>
      </c>
    </row>
    <row r="229" s="12" customFormat="1" ht="22.8" customHeight="1">
      <c r="A229" s="12"/>
      <c r="B229" s="203"/>
      <c r="C229" s="204"/>
      <c r="D229" s="205" t="s">
        <v>74</v>
      </c>
      <c r="E229" s="217" t="s">
        <v>134</v>
      </c>
      <c r="F229" s="217" t="s">
        <v>299</v>
      </c>
      <c r="G229" s="204"/>
      <c r="H229" s="204"/>
      <c r="I229" s="207"/>
      <c r="J229" s="218">
        <f>BK229</f>
        <v>0</v>
      </c>
      <c r="K229" s="204"/>
      <c r="L229" s="209"/>
      <c r="M229" s="210"/>
      <c r="N229" s="211"/>
      <c r="O229" s="211"/>
      <c r="P229" s="212">
        <f>SUM(P230:P246)</f>
        <v>0</v>
      </c>
      <c r="Q229" s="211"/>
      <c r="R229" s="212">
        <f>SUM(R230:R246)</f>
        <v>21.310527499999999</v>
      </c>
      <c r="S229" s="211"/>
      <c r="T229" s="213">
        <f>SUM(T230:T246)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4" t="s">
        <v>80</v>
      </c>
      <c r="AT229" s="215" t="s">
        <v>74</v>
      </c>
      <c r="AU229" s="215" t="s">
        <v>80</v>
      </c>
      <c r="AY229" s="214" t="s">
        <v>119</v>
      </c>
      <c r="BK229" s="216">
        <f>SUM(BK230:BK246)</f>
        <v>0</v>
      </c>
    </row>
    <row r="230" s="2" customFormat="1" ht="21.75" customHeight="1">
      <c r="A230" s="38"/>
      <c r="B230" s="39"/>
      <c r="C230" s="219" t="s">
        <v>300</v>
      </c>
      <c r="D230" s="219" t="s">
        <v>121</v>
      </c>
      <c r="E230" s="220" t="s">
        <v>301</v>
      </c>
      <c r="F230" s="221" t="s">
        <v>302</v>
      </c>
      <c r="G230" s="222" t="s">
        <v>303</v>
      </c>
      <c r="H230" s="223">
        <v>28</v>
      </c>
      <c r="I230" s="224"/>
      <c r="J230" s="225">
        <f>ROUND(I230*H230,2)</f>
        <v>0</v>
      </c>
      <c r="K230" s="226"/>
      <c r="L230" s="44"/>
      <c r="M230" s="227" t="s">
        <v>1</v>
      </c>
      <c r="N230" s="228" t="s">
        <v>40</v>
      </c>
      <c r="O230" s="91"/>
      <c r="P230" s="229">
        <f>O230*H230</f>
        <v>0</v>
      </c>
      <c r="Q230" s="229">
        <v>0.75800000000000001</v>
      </c>
      <c r="R230" s="229">
        <f>Q230*H230</f>
        <v>21.224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125</v>
      </c>
      <c r="AT230" s="231" t="s">
        <v>121</v>
      </c>
      <c r="AU230" s="231" t="s">
        <v>84</v>
      </c>
      <c r="AY230" s="17" t="s">
        <v>119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80</v>
      </c>
      <c r="BK230" s="232">
        <f>ROUND(I230*H230,2)</f>
        <v>0</v>
      </c>
      <c r="BL230" s="17" t="s">
        <v>125</v>
      </c>
      <c r="BM230" s="231" t="s">
        <v>304</v>
      </c>
    </row>
    <row r="231" s="14" customFormat="1">
      <c r="A231" s="14"/>
      <c r="B231" s="244"/>
      <c r="C231" s="245"/>
      <c r="D231" s="235" t="s">
        <v>127</v>
      </c>
      <c r="E231" s="246" t="s">
        <v>1</v>
      </c>
      <c r="F231" s="247" t="s">
        <v>305</v>
      </c>
      <c r="G231" s="245"/>
      <c r="H231" s="248">
        <v>28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127</v>
      </c>
      <c r="AU231" s="254" t="s">
        <v>84</v>
      </c>
      <c r="AV231" s="14" t="s">
        <v>84</v>
      </c>
      <c r="AW231" s="14" t="s">
        <v>32</v>
      </c>
      <c r="AX231" s="14" t="s">
        <v>80</v>
      </c>
      <c r="AY231" s="254" t="s">
        <v>119</v>
      </c>
    </row>
    <row r="232" s="2" customFormat="1" ht="21.75" customHeight="1">
      <c r="A232" s="38"/>
      <c r="B232" s="39"/>
      <c r="C232" s="219" t="s">
        <v>306</v>
      </c>
      <c r="D232" s="219" t="s">
        <v>121</v>
      </c>
      <c r="E232" s="220" t="s">
        <v>307</v>
      </c>
      <c r="F232" s="221" t="s">
        <v>308</v>
      </c>
      <c r="G232" s="222" t="s">
        <v>309</v>
      </c>
      <c r="H232" s="223">
        <v>21</v>
      </c>
      <c r="I232" s="224"/>
      <c r="J232" s="225">
        <f>ROUND(I232*H232,2)</f>
        <v>0</v>
      </c>
      <c r="K232" s="226"/>
      <c r="L232" s="44"/>
      <c r="M232" s="227" t="s">
        <v>1</v>
      </c>
      <c r="N232" s="228" t="s">
        <v>40</v>
      </c>
      <c r="O232" s="91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125</v>
      </c>
      <c r="AT232" s="231" t="s">
        <v>121</v>
      </c>
      <c r="AU232" s="231" t="s">
        <v>84</v>
      </c>
      <c r="AY232" s="17" t="s">
        <v>119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80</v>
      </c>
      <c r="BK232" s="232">
        <f>ROUND(I232*H232,2)</f>
        <v>0</v>
      </c>
      <c r="BL232" s="17" t="s">
        <v>125</v>
      </c>
      <c r="BM232" s="231" t="s">
        <v>310</v>
      </c>
    </row>
    <row r="233" s="14" customFormat="1">
      <c r="A233" s="14"/>
      <c r="B233" s="244"/>
      <c r="C233" s="245"/>
      <c r="D233" s="235" t="s">
        <v>127</v>
      </c>
      <c r="E233" s="246" t="s">
        <v>1</v>
      </c>
      <c r="F233" s="247" t="s">
        <v>311</v>
      </c>
      <c r="G233" s="245"/>
      <c r="H233" s="248">
        <v>21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127</v>
      </c>
      <c r="AU233" s="254" t="s">
        <v>84</v>
      </c>
      <c r="AV233" s="14" t="s">
        <v>84</v>
      </c>
      <c r="AW233" s="14" t="s">
        <v>32</v>
      </c>
      <c r="AX233" s="14" t="s">
        <v>75</v>
      </c>
      <c r="AY233" s="254" t="s">
        <v>119</v>
      </c>
    </row>
    <row r="234" s="15" customFormat="1">
      <c r="A234" s="15"/>
      <c r="B234" s="255"/>
      <c r="C234" s="256"/>
      <c r="D234" s="235" t="s">
        <v>127</v>
      </c>
      <c r="E234" s="257" t="s">
        <v>1</v>
      </c>
      <c r="F234" s="258" t="s">
        <v>130</v>
      </c>
      <c r="G234" s="256"/>
      <c r="H234" s="259">
        <v>21</v>
      </c>
      <c r="I234" s="260"/>
      <c r="J234" s="256"/>
      <c r="K234" s="256"/>
      <c r="L234" s="261"/>
      <c r="M234" s="262"/>
      <c r="N234" s="263"/>
      <c r="O234" s="263"/>
      <c r="P234" s="263"/>
      <c r="Q234" s="263"/>
      <c r="R234" s="263"/>
      <c r="S234" s="263"/>
      <c r="T234" s="264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5" t="s">
        <v>127</v>
      </c>
      <c r="AU234" s="265" t="s">
        <v>84</v>
      </c>
      <c r="AV234" s="15" t="s">
        <v>125</v>
      </c>
      <c r="AW234" s="15" t="s">
        <v>32</v>
      </c>
      <c r="AX234" s="15" t="s">
        <v>80</v>
      </c>
      <c r="AY234" s="265" t="s">
        <v>119</v>
      </c>
    </row>
    <row r="235" s="2" customFormat="1" ht="21.75" customHeight="1">
      <c r="A235" s="38"/>
      <c r="B235" s="39"/>
      <c r="C235" s="266" t="s">
        <v>312</v>
      </c>
      <c r="D235" s="266" t="s">
        <v>198</v>
      </c>
      <c r="E235" s="267" t="s">
        <v>313</v>
      </c>
      <c r="F235" s="268" t="s">
        <v>314</v>
      </c>
      <c r="G235" s="269" t="s">
        <v>309</v>
      </c>
      <c r="H235" s="270">
        <v>17</v>
      </c>
      <c r="I235" s="271"/>
      <c r="J235" s="272">
        <f>ROUND(I235*H235,2)</f>
        <v>0</v>
      </c>
      <c r="K235" s="273"/>
      <c r="L235" s="274"/>
      <c r="M235" s="275" t="s">
        <v>1</v>
      </c>
      <c r="N235" s="276" t="s">
        <v>40</v>
      </c>
      <c r="O235" s="91"/>
      <c r="P235" s="229">
        <f>O235*H235</f>
        <v>0</v>
      </c>
      <c r="Q235" s="229">
        <v>0.0023999999999999998</v>
      </c>
      <c r="R235" s="229">
        <f>Q235*H235</f>
        <v>0.040799999999999996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162</v>
      </c>
      <c r="AT235" s="231" t="s">
        <v>198</v>
      </c>
      <c r="AU235" s="231" t="s">
        <v>84</v>
      </c>
      <c r="AY235" s="17" t="s">
        <v>119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80</v>
      </c>
      <c r="BK235" s="232">
        <f>ROUND(I235*H235,2)</f>
        <v>0</v>
      </c>
      <c r="BL235" s="17" t="s">
        <v>125</v>
      </c>
      <c r="BM235" s="231" t="s">
        <v>315</v>
      </c>
    </row>
    <row r="236" s="2" customFormat="1" ht="16.5" customHeight="1">
      <c r="A236" s="38"/>
      <c r="B236" s="39"/>
      <c r="C236" s="266" t="s">
        <v>316</v>
      </c>
      <c r="D236" s="266" t="s">
        <v>198</v>
      </c>
      <c r="E236" s="267" t="s">
        <v>317</v>
      </c>
      <c r="F236" s="268" t="s">
        <v>318</v>
      </c>
      <c r="G236" s="269" t="s">
        <v>309</v>
      </c>
      <c r="H236" s="270">
        <v>4</v>
      </c>
      <c r="I236" s="271"/>
      <c r="J236" s="272">
        <f>ROUND(I236*H236,2)</f>
        <v>0</v>
      </c>
      <c r="K236" s="273"/>
      <c r="L236" s="274"/>
      <c r="M236" s="275" t="s">
        <v>1</v>
      </c>
      <c r="N236" s="276" t="s">
        <v>40</v>
      </c>
      <c r="O236" s="91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162</v>
      </c>
      <c r="AT236" s="231" t="s">
        <v>198</v>
      </c>
      <c r="AU236" s="231" t="s">
        <v>84</v>
      </c>
      <c r="AY236" s="17" t="s">
        <v>119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80</v>
      </c>
      <c r="BK236" s="232">
        <f>ROUND(I236*H236,2)</f>
        <v>0</v>
      </c>
      <c r="BL236" s="17" t="s">
        <v>125</v>
      </c>
      <c r="BM236" s="231" t="s">
        <v>319</v>
      </c>
    </row>
    <row r="237" s="2" customFormat="1" ht="21.75" customHeight="1">
      <c r="A237" s="38"/>
      <c r="B237" s="39"/>
      <c r="C237" s="219" t="s">
        <v>320</v>
      </c>
      <c r="D237" s="219" t="s">
        <v>121</v>
      </c>
      <c r="E237" s="220" t="s">
        <v>321</v>
      </c>
      <c r="F237" s="221" t="s">
        <v>322</v>
      </c>
      <c r="G237" s="222" t="s">
        <v>303</v>
      </c>
      <c r="H237" s="223">
        <v>32.5</v>
      </c>
      <c r="I237" s="224"/>
      <c r="J237" s="225">
        <f>ROUND(I237*H237,2)</f>
        <v>0</v>
      </c>
      <c r="K237" s="226"/>
      <c r="L237" s="44"/>
      <c r="M237" s="227" t="s">
        <v>1</v>
      </c>
      <c r="N237" s="228" t="s">
        <v>40</v>
      </c>
      <c r="O237" s="91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125</v>
      </c>
      <c r="AT237" s="231" t="s">
        <v>121</v>
      </c>
      <c r="AU237" s="231" t="s">
        <v>84</v>
      </c>
      <c r="AY237" s="17" t="s">
        <v>119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80</v>
      </c>
      <c r="BK237" s="232">
        <f>ROUND(I237*H237,2)</f>
        <v>0</v>
      </c>
      <c r="BL237" s="17" t="s">
        <v>125</v>
      </c>
      <c r="BM237" s="231" t="s">
        <v>323</v>
      </c>
    </row>
    <row r="238" s="2" customFormat="1" ht="21.75" customHeight="1">
      <c r="A238" s="38"/>
      <c r="B238" s="39"/>
      <c r="C238" s="266" t="s">
        <v>324</v>
      </c>
      <c r="D238" s="266" t="s">
        <v>198</v>
      </c>
      <c r="E238" s="267" t="s">
        <v>325</v>
      </c>
      <c r="F238" s="268" t="s">
        <v>326</v>
      </c>
      <c r="G238" s="269" t="s">
        <v>303</v>
      </c>
      <c r="H238" s="270">
        <v>34.125</v>
      </c>
      <c r="I238" s="271"/>
      <c r="J238" s="272">
        <f>ROUND(I238*H238,2)</f>
        <v>0</v>
      </c>
      <c r="K238" s="273"/>
      <c r="L238" s="274"/>
      <c r="M238" s="275" t="s">
        <v>1</v>
      </c>
      <c r="N238" s="276" t="s">
        <v>40</v>
      </c>
      <c r="O238" s="91"/>
      <c r="P238" s="229">
        <f>O238*H238</f>
        <v>0</v>
      </c>
      <c r="Q238" s="229">
        <v>0.0012999999999999999</v>
      </c>
      <c r="R238" s="229">
        <f>Q238*H238</f>
        <v>0.044362499999999999</v>
      </c>
      <c r="S238" s="229">
        <v>0</v>
      </c>
      <c r="T238" s="230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1" t="s">
        <v>162</v>
      </c>
      <c r="AT238" s="231" t="s">
        <v>198</v>
      </c>
      <c r="AU238" s="231" t="s">
        <v>84</v>
      </c>
      <c r="AY238" s="17" t="s">
        <v>119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7" t="s">
        <v>80</v>
      </c>
      <c r="BK238" s="232">
        <f>ROUND(I238*H238,2)</f>
        <v>0</v>
      </c>
      <c r="BL238" s="17" t="s">
        <v>125</v>
      </c>
      <c r="BM238" s="231" t="s">
        <v>327</v>
      </c>
    </row>
    <row r="239" s="14" customFormat="1">
      <c r="A239" s="14"/>
      <c r="B239" s="244"/>
      <c r="C239" s="245"/>
      <c r="D239" s="235" t="s">
        <v>127</v>
      </c>
      <c r="E239" s="246" t="s">
        <v>1</v>
      </c>
      <c r="F239" s="247" t="s">
        <v>328</v>
      </c>
      <c r="G239" s="245"/>
      <c r="H239" s="248">
        <v>34.125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127</v>
      </c>
      <c r="AU239" s="254" t="s">
        <v>84</v>
      </c>
      <c r="AV239" s="14" t="s">
        <v>84</v>
      </c>
      <c r="AW239" s="14" t="s">
        <v>32</v>
      </c>
      <c r="AX239" s="14" t="s">
        <v>75</v>
      </c>
      <c r="AY239" s="254" t="s">
        <v>119</v>
      </c>
    </row>
    <row r="240" s="15" customFormat="1">
      <c r="A240" s="15"/>
      <c r="B240" s="255"/>
      <c r="C240" s="256"/>
      <c r="D240" s="235" t="s">
        <v>127</v>
      </c>
      <c r="E240" s="257" t="s">
        <v>1</v>
      </c>
      <c r="F240" s="258" t="s">
        <v>130</v>
      </c>
      <c r="G240" s="256"/>
      <c r="H240" s="259">
        <v>34.125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5" t="s">
        <v>127</v>
      </c>
      <c r="AU240" s="265" t="s">
        <v>84</v>
      </c>
      <c r="AV240" s="15" t="s">
        <v>125</v>
      </c>
      <c r="AW240" s="15" t="s">
        <v>32</v>
      </c>
      <c r="AX240" s="15" t="s">
        <v>80</v>
      </c>
      <c r="AY240" s="265" t="s">
        <v>119</v>
      </c>
    </row>
    <row r="241" s="2" customFormat="1" ht="21.75" customHeight="1">
      <c r="A241" s="38"/>
      <c r="B241" s="39"/>
      <c r="C241" s="219" t="s">
        <v>329</v>
      </c>
      <c r="D241" s="219" t="s">
        <v>121</v>
      </c>
      <c r="E241" s="220" t="s">
        <v>330</v>
      </c>
      <c r="F241" s="221" t="s">
        <v>331</v>
      </c>
      <c r="G241" s="222" t="s">
        <v>303</v>
      </c>
      <c r="H241" s="223">
        <v>32.5</v>
      </c>
      <c r="I241" s="224"/>
      <c r="J241" s="225">
        <f>ROUND(I241*H241,2)</f>
        <v>0</v>
      </c>
      <c r="K241" s="226"/>
      <c r="L241" s="44"/>
      <c r="M241" s="227" t="s">
        <v>1</v>
      </c>
      <c r="N241" s="228" t="s">
        <v>40</v>
      </c>
      <c r="O241" s="91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125</v>
      </c>
      <c r="AT241" s="231" t="s">
        <v>121</v>
      </c>
      <c r="AU241" s="231" t="s">
        <v>84</v>
      </c>
      <c r="AY241" s="17" t="s">
        <v>119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80</v>
      </c>
      <c r="BK241" s="232">
        <f>ROUND(I241*H241,2)</f>
        <v>0</v>
      </c>
      <c r="BL241" s="17" t="s">
        <v>125</v>
      </c>
      <c r="BM241" s="231" t="s">
        <v>332</v>
      </c>
    </row>
    <row r="242" s="14" customFormat="1">
      <c r="A242" s="14"/>
      <c r="B242" s="244"/>
      <c r="C242" s="245"/>
      <c r="D242" s="235" t="s">
        <v>127</v>
      </c>
      <c r="E242" s="246" t="s">
        <v>1</v>
      </c>
      <c r="F242" s="247" t="s">
        <v>333</v>
      </c>
      <c r="G242" s="245"/>
      <c r="H242" s="248">
        <v>32.5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127</v>
      </c>
      <c r="AU242" s="254" t="s">
        <v>84</v>
      </c>
      <c r="AV242" s="14" t="s">
        <v>84</v>
      </c>
      <c r="AW242" s="14" t="s">
        <v>32</v>
      </c>
      <c r="AX242" s="14" t="s">
        <v>75</v>
      </c>
      <c r="AY242" s="254" t="s">
        <v>119</v>
      </c>
    </row>
    <row r="243" s="15" customFormat="1">
      <c r="A243" s="15"/>
      <c r="B243" s="255"/>
      <c r="C243" s="256"/>
      <c r="D243" s="235" t="s">
        <v>127</v>
      </c>
      <c r="E243" s="257" t="s">
        <v>1</v>
      </c>
      <c r="F243" s="258" t="s">
        <v>130</v>
      </c>
      <c r="G243" s="256"/>
      <c r="H243" s="259">
        <v>32.5</v>
      </c>
      <c r="I243" s="260"/>
      <c r="J243" s="256"/>
      <c r="K243" s="256"/>
      <c r="L243" s="261"/>
      <c r="M243" s="262"/>
      <c r="N243" s="263"/>
      <c r="O243" s="263"/>
      <c r="P243" s="263"/>
      <c r="Q243" s="263"/>
      <c r="R243" s="263"/>
      <c r="S243" s="263"/>
      <c r="T243" s="264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5" t="s">
        <v>127</v>
      </c>
      <c r="AU243" s="265" t="s">
        <v>84</v>
      </c>
      <c r="AV243" s="15" t="s">
        <v>125</v>
      </c>
      <c r="AW243" s="15" t="s">
        <v>32</v>
      </c>
      <c r="AX243" s="15" t="s">
        <v>80</v>
      </c>
      <c r="AY243" s="265" t="s">
        <v>119</v>
      </c>
    </row>
    <row r="244" s="2" customFormat="1" ht="16.5" customHeight="1">
      <c r="A244" s="38"/>
      <c r="B244" s="39"/>
      <c r="C244" s="266" t="s">
        <v>334</v>
      </c>
      <c r="D244" s="266" t="s">
        <v>198</v>
      </c>
      <c r="E244" s="267" t="s">
        <v>335</v>
      </c>
      <c r="F244" s="268" t="s">
        <v>336</v>
      </c>
      <c r="G244" s="269" t="s">
        <v>303</v>
      </c>
      <c r="H244" s="270">
        <v>34.125</v>
      </c>
      <c r="I244" s="271"/>
      <c r="J244" s="272">
        <f>ROUND(I244*H244,2)</f>
        <v>0</v>
      </c>
      <c r="K244" s="273"/>
      <c r="L244" s="274"/>
      <c r="M244" s="275" t="s">
        <v>1</v>
      </c>
      <c r="N244" s="276" t="s">
        <v>40</v>
      </c>
      <c r="O244" s="91"/>
      <c r="P244" s="229">
        <f>O244*H244</f>
        <v>0</v>
      </c>
      <c r="Q244" s="229">
        <v>4.0000000000000003E-05</v>
      </c>
      <c r="R244" s="229">
        <f>Q244*H244</f>
        <v>0.0013650000000000001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162</v>
      </c>
      <c r="AT244" s="231" t="s">
        <v>198</v>
      </c>
      <c r="AU244" s="231" t="s">
        <v>84</v>
      </c>
      <c r="AY244" s="17" t="s">
        <v>119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80</v>
      </c>
      <c r="BK244" s="232">
        <f>ROUND(I244*H244,2)</f>
        <v>0</v>
      </c>
      <c r="BL244" s="17" t="s">
        <v>125</v>
      </c>
      <c r="BM244" s="231" t="s">
        <v>337</v>
      </c>
    </row>
    <row r="245" s="14" customFormat="1">
      <c r="A245" s="14"/>
      <c r="B245" s="244"/>
      <c r="C245" s="245"/>
      <c r="D245" s="235" t="s">
        <v>127</v>
      </c>
      <c r="E245" s="246" t="s">
        <v>1</v>
      </c>
      <c r="F245" s="247" t="s">
        <v>338</v>
      </c>
      <c r="G245" s="245"/>
      <c r="H245" s="248">
        <v>34.125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127</v>
      </c>
      <c r="AU245" s="254" t="s">
        <v>84</v>
      </c>
      <c r="AV245" s="14" t="s">
        <v>84</v>
      </c>
      <c r="AW245" s="14" t="s">
        <v>32</v>
      </c>
      <c r="AX245" s="14" t="s">
        <v>75</v>
      </c>
      <c r="AY245" s="254" t="s">
        <v>119</v>
      </c>
    </row>
    <row r="246" s="15" customFormat="1">
      <c r="A246" s="15"/>
      <c r="B246" s="255"/>
      <c r="C246" s="256"/>
      <c r="D246" s="235" t="s">
        <v>127</v>
      </c>
      <c r="E246" s="257" t="s">
        <v>1</v>
      </c>
      <c r="F246" s="258" t="s">
        <v>130</v>
      </c>
      <c r="G246" s="256"/>
      <c r="H246" s="259">
        <v>34.125</v>
      </c>
      <c r="I246" s="260"/>
      <c r="J246" s="256"/>
      <c r="K246" s="256"/>
      <c r="L246" s="261"/>
      <c r="M246" s="262"/>
      <c r="N246" s="263"/>
      <c r="O246" s="263"/>
      <c r="P246" s="263"/>
      <c r="Q246" s="263"/>
      <c r="R246" s="263"/>
      <c r="S246" s="263"/>
      <c r="T246" s="264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5" t="s">
        <v>127</v>
      </c>
      <c r="AU246" s="265" t="s">
        <v>84</v>
      </c>
      <c r="AV246" s="15" t="s">
        <v>125</v>
      </c>
      <c r="AW246" s="15" t="s">
        <v>32</v>
      </c>
      <c r="AX246" s="15" t="s">
        <v>80</v>
      </c>
      <c r="AY246" s="265" t="s">
        <v>119</v>
      </c>
    </row>
    <row r="247" s="12" customFormat="1" ht="22.8" customHeight="1">
      <c r="A247" s="12"/>
      <c r="B247" s="203"/>
      <c r="C247" s="204"/>
      <c r="D247" s="205" t="s">
        <v>74</v>
      </c>
      <c r="E247" s="217" t="s">
        <v>147</v>
      </c>
      <c r="F247" s="217" t="s">
        <v>339</v>
      </c>
      <c r="G247" s="204"/>
      <c r="H247" s="204"/>
      <c r="I247" s="207"/>
      <c r="J247" s="218">
        <f>BK247</f>
        <v>0</v>
      </c>
      <c r="K247" s="204"/>
      <c r="L247" s="209"/>
      <c r="M247" s="210"/>
      <c r="N247" s="211"/>
      <c r="O247" s="211"/>
      <c r="P247" s="212">
        <f>SUM(P248:P265)</f>
        <v>0</v>
      </c>
      <c r="Q247" s="211"/>
      <c r="R247" s="212">
        <f>SUM(R248:R265)</f>
        <v>0</v>
      </c>
      <c r="S247" s="211"/>
      <c r="T247" s="213">
        <f>SUM(T248:T265)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4" t="s">
        <v>80</v>
      </c>
      <c r="AT247" s="215" t="s">
        <v>74</v>
      </c>
      <c r="AU247" s="215" t="s">
        <v>80</v>
      </c>
      <c r="AY247" s="214" t="s">
        <v>119</v>
      </c>
      <c r="BK247" s="216">
        <f>SUM(BK248:BK265)</f>
        <v>0</v>
      </c>
    </row>
    <row r="248" s="2" customFormat="1" ht="16.5" customHeight="1">
      <c r="A248" s="38"/>
      <c r="B248" s="39"/>
      <c r="C248" s="219" t="s">
        <v>340</v>
      </c>
      <c r="D248" s="219" t="s">
        <v>121</v>
      </c>
      <c r="E248" s="220" t="s">
        <v>341</v>
      </c>
      <c r="F248" s="221" t="s">
        <v>342</v>
      </c>
      <c r="G248" s="222" t="s">
        <v>124</v>
      </c>
      <c r="H248" s="223">
        <v>239.40000000000001</v>
      </c>
      <c r="I248" s="224"/>
      <c r="J248" s="225">
        <f>ROUND(I248*H248,2)</f>
        <v>0</v>
      </c>
      <c r="K248" s="226"/>
      <c r="L248" s="44"/>
      <c r="M248" s="227" t="s">
        <v>1</v>
      </c>
      <c r="N248" s="228" t="s">
        <v>40</v>
      </c>
      <c r="O248" s="91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1" t="s">
        <v>125</v>
      </c>
      <c r="AT248" s="231" t="s">
        <v>121</v>
      </c>
      <c r="AU248" s="231" t="s">
        <v>84</v>
      </c>
      <c r="AY248" s="17" t="s">
        <v>119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7" t="s">
        <v>80</v>
      </c>
      <c r="BK248" s="232">
        <f>ROUND(I248*H248,2)</f>
        <v>0</v>
      </c>
      <c r="BL248" s="17" t="s">
        <v>125</v>
      </c>
      <c r="BM248" s="231" t="s">
        <v>343</v>
      </c>
    </row>
    <row r="249" s="13" customFormat="1">
      <c r="A249" s="13"/>
      <c r="B249" s="233"/>
      <c r="C249" s="234"/>
      <c r="D249" s="235" t="s">
        <v>127</v>
      </c>
      <c r="E249" s="236" t="s">
        <v>1</v>
      </c>
      <c r="F249" s="237" t="s">
        <v>344</v>
      </c>
      <c r="G249" s="234"/>
      <c r="H249" s="236" t="s">
        <v>1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127</v>
      </c>
      <c r="AU249" s="243" t="s">
        <v>84</v>
      </c>
      <c r="AV249" s="13" t="s">
        <v>80</v>
      </c>
      <c r="AW249" s="13" t="s">
        <v>32</v>
      </c>
      <c r="AX249" s="13" t="s">
        <v>75</v>
      </c>
      <c r="AY249" s="243" t="s">
        <v>119</v>
      </c>
    </row>
    <row r="250" s="14" customFormat="1">
      <c r="A250" s="14"/>
      <c r="B250" s="244"/>
      <c r="C250" s="245"/>
      <c r="D250" s="235" t="s">
        <v>127</v>
      </c>
      <c r="E250" s="246" t="s">
        <v>1</v>
      </c>
      <c r="F250" s="247" t="s">
        <v>345</v>
      </c>
      <c r="G250" s="245"/>
      <c r="H250" s="248">
        <v>239.40000000000001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127</v>
      </c>
      <c r="AU250" s="254" t="s">
        <v>84</v>
      </c>
      <c r="AV250" s="14" t="s">
        <v>84</v>
      </c>
      <c r="AW250" s="14" t="s">
        <v>32</v>
      </c>
      <c r="AX250" s="14" t="s">
        <v>75</v>
      </c>
      <c r="AY250" s="254" t="s">
        <v>119</v>
      </c>
    </row>
    <row r="251" s="15" customFormat="1">
      <c r="A251" s="15"/>
      <c r="B251" s="255"/>
      <c r="C251" s="256"/>
      <c r="D251" s="235" t="s">
        <v>127</v>
      </c>
      <c r="E251" s="257" t="s">
        <v>1</v>
      </c>
      <c r="F251" s="258" t="s">
        <v>130</v>
      </c>
      <c r="G251" s="256"/>
      <c r="H251" s="259">
        <v>239.40000000000001</v>
      </c>
      <c r="I251" s="260"/>
      <c r="J251" s="256"/>
      <c r="K251" s="256"/>
      <c r="L251" s="261"/>
      <c r="M251" s="262"/>
      <c r="N251" s="263"/>
      <c r="O251" s="263"/>
      <c r="P251" s="263"/>
      <c r="Q251" s="263"/>
      <c r="R251" s="263"/>
      <c r="S251" s="263"/>
      <c r="T251" s="264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5" t="s">
        <v>127</v>
      </c>
      <c r="AU251" s="265" t="s">
        <v>84</v>
      </c>
      <c r="AV251" s="15" t="s">
        <v>125</v>
      </c>
      <c r="AW251" s="15" t="s">
        <v>32</v>
      </c>
      <c r="AX251" s="15" t="s">
        <v>80</v>
      </c>
      <c r="AY251" s="265" t="s">
        <v>119</v>
      </c>
    </row>
    <row r="252" s="2" customFormat="1" ht="16.5" customHeight="1">
      <c r="A252" s="38"/>
      <c r="B252" s="39"/>
      <c r="C252" s="219" t="s">
        <v>346</v>
      </c>
      <c r="D252" s="219" t="s">
        <v>121</v>
      </c>
      <c r="E252" s="220" t="s">
        <v>347</v>
      </c>
      <c r="F252" s="221" t="s">
        <v>342</v>
      </c>
      <c r="G252" s="222" t="s">
        <v>124</v>
      </c>
      <c r="H252" s="223">
        <v>239.40000000000001</v>
      </c>
      <c r="I252" s="224"/>
      <c r="J252" s="225">
        <f>ROUND(I252*H252,2)</f>
        <v>0</v>
      </c>
      <c r="K252" s="226"/>
      <c r="L252" s="44"/>
      <c r="M252" s="227" t="s">
        <v>1</v>
      </c>
      <c r="N252" s="228" t="s">
        <v>40</v>
      </c>
      <c r="O252" s="91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125</v>
      </c>
      <c r="AT252" s="231" t="s">
        <v>121</v>
      </c>
      <c r="AU252" s="231" t="s">
        <v>84</v>
      </c>
      <c r="AY252" s="17" t="s">
        <v>119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80</v>
      </c>
      <c r="BK252" s="232">
        <f>ROUND(I252*H252,2)</f>
        <v>0</v>
      </c>
      <c r="BL252" s="17" t="s">
        <v>125</v>
      </c>
      <c r="BM252" s="231" t="s">
        <v>348</v>
      </c>
    </row>
    <row r="253" s="13" customFormat="1">
      <c r="A253" s="13"/>
      <c r="B253" s="233"/>
      <c r="C253" s="234"/>
      <c r="D253" s="235" t="s">
        <v>127</v>
      </c>
      <c r="E253" s="236" t="s">
        <v>1</v>
      </c>
      <c r="F253" s="237" t="s">
        <v>349</v>
      </c>
      <c r="G253" s="234"/>
      <c r="H253" s="236" t="s">
        <v>1</v>
      </c>
      <c r="I253" s="238"/>
      <c r="J253" s="234"/>
      <c r="K253" s="234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127</v>
      </c>
      <c r="AU253" s="243" t="s">
        <v>84</v>
      </c>
      <c r="AV253" s="13" t="s">
        <v>80</v>
      </c>
      <c r="AW253" s="13" t="s">
        <v>32</v>
      </c>
      <c r="AX253" s="13" t="s">
        <v>75</v>
      </c>
      <c r="AY253" s="243" t="s">
        <v>119</v>
      </c>
    </row>
    <row r="254" s="14" customFormat="1">
      <c r="A254" s="14"/>
      <c r="B254" s="244"/>
      <c r="C254" s="245"/>
      <c r="D254" s="235" t="s">
        <v>127</v>
      </c>
      <c r="E254" s="246" t="s">
        <v>1</v>
      </c>
      <c r="F254" s="247" t="s">
        <v>345</v>
      </c>
      <c r="G254" s="245"/>
      <c r="H254" s="248">
        <v>239.40000000000001</v>
      </c>
      <c r="I254" s="249"/>
      <c r="J254" s="245"/>
      <c r="K254" s="245"/>
      <c r="L254" s="250"/>
      <c r="M254" s="251"/>
      <c r="N254" s="252"/>
      <c r="O254" s="252"/>
      <c r="P254" s="252"/>
      <c r="Q254" s="252"/>
      <c r="R254" s="252"/>
      <c r="S254" s="252"/>
      <c r="T254" s="25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4" t="s">
        <v>127</v>
      </c>
      <c r="AU254" s="254" t="s">
        <v>84</v>
      </c>
      <c r="AV254" s="14" t="s">
        <v>84</v>
      </c>
      <c r="AW254" s="14" t="s">
        <v>32</v>
      </c>
      <c r="AX254" s="14" t="s">
        <v>75</v>
      </c>
      <c r="AY254" s="254" t="s">
        <v>119</v>
      </c>
    </row>
    <row r="255" s="15" customFormat="1">
      <c r="A255" s="15"/>
      <c r="B255" s="255"/>
      <c r="C255" s="256"/>
      <c r="D255" s="235" t="s">
        <v>127</v>
      </c>
      <c r="E255" s="257" t="s">
        <v>1</v>
      </c>
      <c r="F255" s="258" t="s">
        <v>130</v>
      </c>
      <c r="G255" s="256"/>
      <c r="H255" s="259">
        <v>239.40000000000001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4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5" t="s">
        <v>127</v>
      </c>
      <c r="AU255" s="265" t="s">
        <v>84</v>
      </c>
      <c r="AV255" s="15" t="s">
        <v>125</v>
      </c>
      <c r="AW255" s="15" t="s">
        <v>32</v>
      </c>
      <c r="AX255" s="15" t="s">
        <v>80</v>
      </c>
      <c r="AY255" s="265" t="s">
        <v>119</v>
      </c>
    </row>
    <row r="256" s="2" customFormat="1" ht="16.5" customHeight="1">
      <c r="A256" s="38"/>
      <c r="B256" s="39"/>
      <c r="C256" s="219" t="s">
        <v>350</v>
      </c>
      <c r="D256" s="219" t="s">
        <v>121</v>
      </c>
      <c r="E256" s="220" t="s">
        <v>351</v>
      </c>
      <c r="F256" s="221" t="s">
        <v>352</v>
      </c>
      <c r="G256" s="222" t="s">
        <v>124</v>
      </c>
      <c r="H256" s="223">
        <v>114</v>
      </c>
      <c r="I256" s="224"/>
      <c r="J256" s="225">
        <f>ROUND(I256*H256,2)</f>
        <v>0</v>
      </c>
      <c r="K256" s="226"/>
      <c r="L256" s="44"/>
      <c r="M256" s="227" t="s">
        <v>1</v>
      </c>
      <c r="N256" s="228" t="s">
        <v>40</v>
      </c>
      <c r="O256" s="91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125</v>
      </c>
      <c r="AT256" s="231" t="s">
        <v>121</v>
      </c>
      <c r="AU256" s="231" t="s">
        <v>84</v>
      </c>
      <c r="AY256" s="17" t="s">
        <v>119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80</v>
      </c>
      <c r="BK256" s="232">
        <f>ROUND(I256*H256,2)</f>
        <v>0</v>
      </c>
      <c r="BL256" s="17" t="s">
        <v>125</v>
      </c>
      <c r="BM256" s="231" t="s">
        <v>353</v>
      </c>
    </row>
    <row r="257" s="13" customFormat="1">
      <c r="A257" s="13"/>
      <c r="B257" s="233"/>
      <c r="C257" s="234"/>
      <c r="D257" s="235" t="s">
        <v>127</v>
      </c>
      <c r="E257" s="236" t="s">
        <v>1</v>
      </c>
      <c r="F257" s="237" t="s">
        <v>354</v>
      </c>
      <c r="G257" s="234"/>
      <c r="H257" s="236" t="s">
        <v>1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127</v>
      </c>
      <c r="AU257" s="243" t="s">
        <v>84</v>
      </c>
      <c r="AV257" s="13" t="s">
        <v>80</v>
      </c>
      <c r="AW257" s="13" t="s">
        <v>32</v>
      </c>
      <c r="AX257" s="13" t="s">
        <v>75</v>
      </c>
      <c r="AY257" s="243" t="s">
        <v>119</v>
      </c>
    </row>
    <row r="258" s="14" customFormat="1">
      <c r="A258" s="14"/>
      <c r="B258" s="244"/>
      <c r="C258" s="245"/>
      <c r="D258" s="235" t="s">
        <v>127</v>
      </c>
      <c r="E258" s="246" t="s">
        <v>1</v>
      </c>
      <c r="F258" s="247" t="s">
        <v>355</v>
      </c>
      <c r="G258" s="245"/>
      <c r="H258" s="248">
        <v>114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127</v>
      </c>
      <c r="AU258" s="254" t="s">
        <v>84</v>
      </c>
      <c r="AV258" s="14" t="s">
        <v>84</v>
      </c>
      <c r="AW258" s="14" t="s">
        <v>32</v>
      </c>
      <c r="AX258" s="14" t="s">
        <v>75</v>
      </c>
      <c r="AY258" s="254" t="s">
        <v>119</v>
      </c>
    </row>
    <row r="259" s="15" customFormat="1">
      <c r="A259" s="15"/>
      <c r="B259" s="255"/>
      <c r="C259" s="256"/>
      <c r="D259" s="235" t="s">
        <v>127</v>
      </c>
      <c r="E259" s="257" t="s">
        <v>1</v>
      </c>
      <c r="F259" s="258" t="s">
        <v>130</v>
      </c>
      <c r="G259" s="256"/>
      <c r="H259" s="259">
        <v>114</v>
      </c>
      <c r="I259" s="260"/>
      <c r="J259" s="256"/>
      <c r="K259" s="256"/>
      <c r="L259" s="261"/>
      <c r="M259" s="262"/>
      <c r="N259" s="263"/>
      <c r="O259" s="263"/>
      <c r="P259" s="263"/>
      <c r="Q259" s="263"/>
      <c r="R259" s="263"/>
      <c r="S259" s="263"/>
      <c r="T259" s="264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5" t="s">
        <v>127</v>
      </c>
      <c r="AU259" s="265" t="s">
        <v>84</v>
      </c>
      <c r="AV259" s="15" t="s">
        <v>125</v>
      </c>
      <c r="AW259" s="15" t="s">
        <v>32</v>
      </c>
      <c r="AX259" s="15" t="s">
        <v>80</v>
      </c>
      <c r="AY259" s="265" t="s">
        <v>119</v>
      </c>
    </row>
    <row r="260" s="2" customFormat="1" ht="33" customHeight="1">
      <c r="A260" s="38"/>
      <c r="B260" s="39"/>
      <c r="C260" s="219" t="s">
        <v>356</v>
      </c>
      <c r="D260" s="219" t="s">
        <v>121</v>
      </c>
      <c r="E260" s="220" t="s">
        <v>357</v>
      </c>
      <c r="F260" s="221" t="s">
        <v>358</v>
      </c>
      <c r="G260" s="222" t="s">
        <v>124</v>
      </c>
      <c r="H260" s="223">
        <v>228</v>
      </c>
      <c r="I260" s="224"/>
      <c r="J260" s="225">
        <f>ROUND(I260*H260,2)</f>
        <v>0</v>
      </c>
      <c r="K260" s="226"/>
      <c r="L260" s="44"/>
      <c r="M260" s="227" t="s">
        <v>1</v>
      </c>
      <c r="N260" s="228" t="s">
        <v>40</v>
      </c>
      <c r="O260" s="91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1" t="s">
        <v>125</v>
      </c>
      <c r="AT260" s="231" t="s">
        <v>121</v>
      </c>
      <c r="AU260" s="231" t="s">
        <v>84</v>
      </c>
      <c r="AY260" s="17" t="s">
        <v>119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7" t="s">
        <v>80</v>
      </c>
      <c r="BK260" s="232">
        <f>ROUND(I260*H260,2)</f>
        <v>0</v>
      </c>
      <c r="BL260" s="17" t="s">
        <v>125</v>
      </c>
      <c r="BM260" s="231" t="s">
        <v>359</v>
      </c>
    </row>
    <row r="261" s="2" customFormat="1" ht="21.75" customHeight="1">
      <c r="A261" s="38"/>
      <c r="B261" s="39"/>
      <c r="C261" s="219" t="s">
        <v>360</v>
      </c>
      <c r="D261" s="219" t="s">
        <v>121</v>
      </c>
      <c r="E261" s="220" t="s">
        <v>361</v>
      </c>
      <c r="F261" s="221" t="s">
        <v>362</v>
      </c>
      <c r="G261" s="222" t="s">
        <v>124</v>
      </c>
      <c r="H261" s="223">
        <v>228</v>
      </c>
      <c r="I261" s="224"/>
      <c r="J261" s="225">
        <f>ROUND(I261*H261,2)</f>
        <v>0</v>
      </c>
      <c r="K261" s="226"/>
      <c r="L261" s="44"/>
      <c r="M261" s="227" t="s">
        <v>1</v>
      </c>
      <c r="N261" s="228" t="s">
        <v>40</v>
      </c>
      <c r="O261" s="91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125</v>
      </c>
      <c r="AT261" s="231" t="s">
        <v>121</v>
      </c>
      <c r="AU261" s="231" t="s">
        <v>84</v>
      </c>
      <c r="AY261" s="17" t="s">
        <v>119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80</v>
      </c>
      <c r="BK261" s="232">
        <f>ROUND(I261*H261,2)</f>
        <v>0</v>
      </c>
      <c r="BL261" s="17" t="s">
        <v>125</v>
      </c>
      <c r="BM261" s="231" t="s">
        <v>363</v>
      </c>
    </row>
    <row r="262" s="2" customFormat="1" ht="21.75" customHeight="1">
      <c r="A262" s="38"/>
      <c r="B262" s="39"/>
      <c r="C262" s="219" t="s">
        <v>196</v>
      </c>
      <c r="D262" s="219" t="s">
        <v>121</v>
      </c>
      <c r="E262" s="220" t="s">
        <v>364</v>
      </c>
      <c r="F262" s="221" t="s">
        <v>365</v>
      </c>
      <c r="G262" s="222" t="s">
        <v>124</v>
      </c>
      <c r="H262" s="223">
        <v>228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40</v>
      </c>
      <c r="O262" s="91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125</v>
      </c>
      <c r="AT262" s="231" t="s">
        <v>121</v>
      </c>
      <c r="AU262" s="231" t="s">
        <v>84</v>
      </c>
      <c r="AY262" s="17" t="s">
        <v>119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80</v>
      </c>
      <c r="BK262" s="232">
        <f>ROUND(I262*H262,2)</f>
        <v>0</v>
      </c>
      <c r="BL262" s="17" t="s">
        <v>125</v>
      </c>
      <c r="BM262" s="231" t="s">
        <v>366</v>
      </c>
    </row>
    <row r="263" s="14" customFormat="1">
      <c r="A263" s="14"/>
      <c r="B263" s="244"/>
      <c r="C263" s="245"/>
      <c r="D263" s="235" t="s">
        <v>127</v>
      </c>
      <c r="E263" s="246" t="s">
        <v>1</v>
      </c>
      <c r="F263" s="247" t="s">
        <v>367</v>
      </c>
      <c r="G263" s="245"/>
      <c r="H263" s="248">
        <v>228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127</v>
      </c>
      <c r="AU263" s="254" t="s">
        <v>84</v>
      </c>
      <c r="AV263" s="14" t="s">
        <v>84</v>
      </c>
      <c r="AW263" s="14" t="s">
        <v>32</v>
      </c>
      <c r="AX263" s="14" t="s">
        <v>75</v>
      </c>
      <c r="AY263" s="254" t="s">
        <v>119</v>
      </c>
    </row>
    <row r="264" s="15" customFormat="1">
      <c r="A264" s="15"/>
      <c r="B264" s="255"/>
      <c r="C264" s="256"/>
      <c r="D264" s="235" t="s">
        <v>127</v>
      </c>
      <c r="E264" s="257" t="s">
        <v>1</v>
      </c>
      <c r="F264" s="258" t="s">
        <v>130</v>
      </c>
      <c r="G264" s="256"/>
      <c r="H264" s="259">
        <v>228</v>
      </c>
      <c r="I264" s="260"/>
      <c r="J264" s="256"/>
      <c r="K264" s="256"/>
      <c r="L264" s="261"/>
      <c r="M264" s="262"/>
      <c r="N264" s="263"/>
      <c r="O264" s="263"/>
      <c r="P264" s="263"/>
      <c r="Q264" s="263"/>
      <c r="R264" s="263"/>
      <c r="S264" s="263"/>
      <c r="T264" s="264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5" t="s">
        <v>127</v>
      </c>
      <c r="AU264" s="265" t="s">
        <v>84</v>
      </c>
      <c r="AV264" s="15" t="s">
        <v>125</v>
      </c>
      <c r="AW264" s="15" t="s">
        <v>32</v>
      </c>
      <c r="AX264" s="15" t="s">
        <v>80</v>
      </c>
      <c r="AY264" s="265" t="s">
        <v>119</v>
      </c>
    </row>
    <row r="265" s="2" customFormat="1" ht="33" customHeight="1">
      <c r="A265" s="38"/>
      <c r="B265" s="39"/>
      <c r="C265" s="219" t="s">
        <v>368</v>
      </c>
      <c r="D265" s="219" t="s">
        <v>121</v>
      </c>
      <c r="E265" s="220" t="s">
        <v>369</v>
      </c>
      <c r="F265" s="221" t="s">
        <v>370</v>
      </c>
      <c r="G265" s="222" t="s">
        <v>124</v>
      </c>
      <c r="H265" s="223">
        <v>228</v>
      </c>
      <c r="I265" s="224"/>
      <c r="J265" s="225">
        <f>ROUND(I265*H265,2)</f>
        <v>0</v>
      </c>
      <c r="K265" s="226"/>
      <c r="L265" s="44"/>
      <c r="M265" s="227" t="s">
        <v>1</v>
      </c>
      <c r="N265" s="228" t="s">
        <v>40</v>
      </c>
      <c r="O265" s="91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1" t="s">
        <v>125</v>
      </c>
      <c r="AT265" s="231" t="s">
        <v>121</v>
      </c>
      <c r="AU265" s="231" t="s">
        <v>84</v>
      </c>
      <c r="AY265" s="17" t="s">
        <v>119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7" t="s">
        <v>80</v>
      </c>
      <c r="BK265" s="232">
        <f>ROUND(I265*H265,2)</f>
        <v>0</v>
      </c>
      <c r="BL265" s="17" t="s">
        <v>125</v>
      </c>
      <c r="BM265" s="231" t="s">
        <v>371</v>
      </c>
    </row>
    <row r="266" s="12" customFormat="1" ht="22.8" customHeight="1">
      <c r="A266" s="12"/>
      <c r="B266" s="203"/>
      <c r="C266" s="204"/>
      <c r="D266" s="205" t="s">
        <v>74</v>
      </c>
      <c r="E266" s="217" t="s">
        <v>162</v>
      </c>
      <c r="F266" s="217" t="s">
        <v>372</v>
      </c>
      <c r="G266" s="204"/>
      <c r="H266" s="204"/>
      <c r="I266" s="207"/>
      <c r="J266" s="218">
        <f>BK266</f>
        <v>0</v>
      </c>
      <c r="K266" s="204"/>
      <c r="L266" s="209"/>
      <c r="M266" s="210"/>
      <c r="N266" s="211"/>
      <c r="O266" s="211"/>
      <c r="P266" s="212">
        <f>SUM(P267:P276)</f>
        <v>0</v>
      </c>
      <c r="Q266" s="211"/>
      <c r="R266" s="212">
        <f>SUM(R267:R276)</f>
        <v>2.5224660000000001</v>
      </c>
      <c r="S266" s="211"/>
      <c r="T266" s="213">
        <f>SUM(T267:T276)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4" t="s">
        <v>80</v>
      </c>
      <c r="AT266" s="215" t="s">
        <v>74</v>
      </c>
      <c r="AU266" s="215" t="s">
        <v>80</v>
      </c>
      <c r="AY266" s="214" t="s">
        <v>119</v>
      </c>
      <c r="BK266" s="216">
        <f>SUM(BK267:BK276)</f>
        <v>0</v>
      </c>
    </row>
    <row r="267" s="2" customFormat="1" ht="21.75" customHeight="1">
      <c r="A267" s="38"/>
      <c r="B267" s="39"/>
      <c r="C267" s="219" t="s">
        <v>373</v>
      </c>
      <c r="D267" s="219" t="s">
        <v>121</v>
      </c>
      <c r="E267" s="220" t="s">
        <v>374</v>
      </c>
      <c r="F267" s="221" t="s">
        <v>375</v>
      </c>
      <c r="G267" s="222" t="s">
        <v>303</v>
      </c>
      <c r="H267" s="223">
        <v>28</v>
      </c>
      <c r="I267" s="224"/>
      <c r="J267" s="225">
        <f>ROUND(I267*H267,2)</f>
        <v>0</v>
      </c>
      <c r="K267" s="226"/>
      <c r="L267" s="44"/>
      <c r="M267" s="227" t="s">
        <v>1</v>
      </c>
      <c r="N267" s="228" t="s">
        <v>40</v>
      </c>
      <c r="O267" s="91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125</v>
      </c>
      <c r="AT267" s="231" t="s">
        <v>121</v>
      </c>
      <c r="AU267" s="231" t="s">
        <v>84</v>
      </c>
      <c r="AY267" s="17" t="s">
        <v>119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80</v>
      </c>
      <c r="BK267" s="232">
        <f>ROUND(I267*H267,2)</f>
        <v>0</v>
      </c>
      <c r="BL267" s="17" t="s">
        <v>125</v>
      </c>
      <c r="BM267" s="231" t="s">
        <v>376</v>
      </c>
    </row>
    <row r="268" s="14" customFormat="1">
      <c r="A268" s="14"/>
      <c r="B268" s="244"/>
      <c r="C268" s="245"/>
      <c r="D268" s="235" t="s">
        <v>127</v>
      </c>
      <c r="E268" s="246" t="s">
        <v>1</v>
      </c>
      <c r="F268" s="247" t="s">
        <v>267</v>
      </c>
      <c r="G268" s="245"/>
      <c r="H268" s="248">
        <v>28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127</v>
      </c>
      <c r="AU268" s="254" t="s">
        <v>84</v>
      </c>
      <c r="AV268" s="14" t="s">
        <v>84</v>
      </c>
      <c r="AW268" s="14" t="s">
        <v>32</v>
      </c>
      <c r="AX268" s="14" t="s">
        <v>75</v>
      </c>
      <c r="AY268" s="254" t="s">
        <v>119</v>
      </c>
    </row>
    <row r="269" s="15" customFormat="1">
      <c r="A269" s="15"/>
      <c r="B269" s="255"/>
      <c r="C269" s="256"/>
      <c r="D269" s="235" t="s">
        <v>127</v>
      </c>
      <c r="E269" s="257" t="s">
        <v>1</v>
      </c>
      <c r="F269" s="258" t="s">
        <v>130</v>
      </c>
      <c r="G269" s="256"/>
      <c r="H269" s="259">
        <v>28</v>
      </c>
      <c r="I269" s="260"/>
      <c r="J269" s="256"/>
      <c r="K269" s="256"/>
      <c r="L269" s="261"/>
      <c r="M269" s="262"/>
      <c r="N269" s="263"/>
      <c r="O269" s="263"/>
      <c r="P269" s="263"/>
      <c r="Q269" s="263"/>
      <c r="R269" s="263"/>
      <c r="S269" s="263"/>
      <c r="T269" s="264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5" t="s">
        <v>127</v>
      </c>
      <c r="AU269" s="265" t="s">
        <v>84</v>
      </c>
      <c r="AV269" s="15" t="s">
        <v>125</v>
      </c>
      <c r="AW269" s="15" t="s">
        <v>32</v>
      </c>
      <c r="AX269" s="15" t="s">
        <v>80</v>
      </c>
      <c r="AY269" s="265" t="s">
        <v>119</v>
      </c>
    </row>
    <row r="270" s="2" customFormat="1" ht="33" customHeight="1">
      <c r="A270" s="38"/>
      <c r="B270" s="39"/>
      <c r="C270" s="266" t="s">
        <v>377</v>
      </c>
      <c r="D270" s="266" t="s">
        <v>198</v>
      </c>
      <c r="E270" s="267" t="s">
        <v>378</v>
      </c>
      <c r="F270" s="268" t="s">
        <v>379</v>
      </c>
      <c r="G270" s="269" t="s">
        <v>303</v>
      </c>
      <c r="H270" s="270">
        <v>30.800000000000001</v>
      </c>
      <c r="I270" s="271"/>
      <c r="J270" s="272">
        <f>ROUND(I270*H270,2)</f>
        <v>0</v>
      </c>
      <c r="K270" s="273"/>
      <c r="L270" s="274"/>
      <c r="M270" s="275" t="s">
        <v>1</v>
      </c>
      <c r="N270" s="276" t="s">
        <v>40</v>
      </c>
      <c r="O270" s="91"/>
      <c r="P270" s="229">
        <f>O270*H270</f>
        <v>0</v>
      </c>
      <c r="Q270" s="229">
        <v>0.00072000000000000005</v>
      </c>
      <c r="R270" s="229">
        <f>Q270*H270</f>
        <v>0.022176000000000001</v>
      </c>
      <c r="S270" s="229">
        <v>0</v>
      </c>
      <c r="T270" s="23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1" t="s">
        <v>162</v>
      </c>
      <c r="AT270" s="231" t="s">
        <v>198</v>
      </c>
      <c r="AU270" s="231" t="s">
        <v>84</v>
      </c>
      <c r="AY270" s="17" t="s">
        <v>119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7" t="s">
        <v>80</v>
      </c>
      <c r="BK270" s="232">
        <f>ROUND(I270*H270,2)</f>
        <v>0</v>
      </c>
      <c r="BL270" s="17" t="s">
        <v>125</v>
      </c>
      <c r="BM270" s="231" t="s">
        <v>380</v>
      </c>
    </row>
    <row r="271" s="14" customFormat="1">
      <c r="A271" s="14"/>
      <c r="B271" s="244"/>
      <c r="C271" s="245"/>
      <c r="D271" s="235" t="s">
        <v>127</v>
      </c>
      <c r="E271" s="246" t="s">
        <v>1</v>
      </c>
      <c r="F271" s="247" t="s">
        <v>381</v>
      </c>
      <c r="G271" s="245"/>
      <c r="H271" s="248">
        <v>30.800000000000001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127</v>
      </c>
      <c r="AU271" s="254" t="s">
        <v>84</v>
      </c>
      <c r="AV271" s="14" t="s">
        <v>84</v>
      </c>
      <c r="AW271" s="14" t="s">
        <v>32</v>
      </c>
      <c r="AX271" s="14" t="s">
        <v>75</v>
      </c>
      <c r="AY271" s="254" t="s">
        <v>119</v>
      </c>
    </row>
    <row r="272" s="15" customFormat="1">
      <c r="A272" s="15"/>
      <c r="B272" s="255"/>
      <c r="C272" s="256"/>
      <c r="D272" s="235" t="s">
        <v>127</v>
      </c>
      <c r="E272" s="257" t="s">
        <v>1</v>
      </c>
      <c r="F272" s="258" t="s">
        <v>130</v>
      </c>
      <c r="G272" s="256"/>
      <c r="H272" s="259">
        <v>30.800000000000001</v>
      </c>
      <c r="I272" s="260"/>
      <c r="J272" s="256"/>
      <c r="K272" s="256"/>
      <c r="L272" s="261"/>
      <c r="M272" s="262"/>
      <c r="N272" s="263"/>
      <c r="O272" s="263"/>
      <c r="P272" s="263"/>
      <c r="Q272" s="263"/>
      <c r="R272" s="263"/>
      <c r="S272" s="263"/>
      <c r="T272" s="264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5" t="s">
        <v>127</v>
      </c>
      <c r="AU272" s="265" t="s">
        <v>84</v>
      </c>
      <c r="AV272" s="15" t="s">
        <v>125</v>
      </c>
      <c r="AW272" s="15" t="s">
        <v>32</v>
      </c>
      <c r="AX272" s="15" t="s">
        <v>80</v>
      </c>
      <c r="AY272" s="265" t="s">
        <v>119</v>
      </c>
    </row>
    <row r="273" s="2" customFormat="1" ht="21.75" customHeight="1">
      <c r="A273" s="38"/>
      <c r="B273" s="39"/>
      <c r="C273" s="219" t="s">
        <v>382</v>
      </c>
      <c r="D273" s="219" t="s">
        <v>121</v>
      </c>
      <c r="E273" s="220" t="s">
        <v>383</v>
      </c>
      <c r="F273" s="221" t="s">
        <v>384</v>
      </c>
      <c r="G273" s="222" t="s">
        <v>303</v>
      </c>
      <c r="H273" s="223">
        <v>6</v>
      </c>
      <c r="I273" s="224"/>
      <c r="J273" s="225">
        <f>ROUND(I273*H273,2)</f>
        <v>0</v>
      </c>
      <c r="K273" s="226"/>
      <c r="L273" s="44"/>
      <c r="M273" s="227" t="s">
        <v>1</v>
      </c>
      <c r="N273" s="228" t="s">
        <v>40</v>
      </c>
      <c r="O273" s="91"/>
      <c r="P273" s="229">
        <f>O273*H273</f>
        <v>0</v>
      </c>
      <c r="Q273" s="229">
        <v>0.016410000000000001</v>
      </c>
      <c r="R273" s="229">
        <f>Q273*H273</f>
        <v>0.098460000000000006</v>
      </c>
      <c r="S273" s="229">
        <v>0</v>
      </c>
      <c r="T273" s="23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125</v>
      </c>
      <c r="AT273" s="231" t="s">
        <v>121</v>
      </c>
      <c r="AU273" s="231" t="s">
        <v>84</v>
      </c>
      <c r="AY273" s="17" t="s">
        <v>119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80</v>
      </c>
      <c r="BK273" s="232">
        <f>ROUND(I273*H273,2)</f>
        <v>0</v>
      </c>
      <c r="BL273" s="17" t="s">
        <v>125</v>
      </c>
      <c r="BM273" s="231" t="s">
        <v>385</v>
      </c>
    </row>
    <row r="274" s="2" customFormat="1" ht="21.75" customHeight="1">
      <c r="A274" s="38"/>
      <c r="B274" s="39"/>
      <c r="C274" s="219" t="s">
        <v>386</v>
      </c>
      <c r="D274" s="219" t="s">
        <v>121</v>
      </c>
      <c r="E274" s="220" t="s">
        <v>387</v>
      </c>
      <c r="F274" s="221" t="s">
        <v>388</v>
      </c>
      <c r="G274" s="222" t="s">
        <v>389</v>
      </c>
      <c r="H274" s="223">
        <v>1</v>
      </c>
      <c r="I274" s="224"/>
      <c r="J274" s="225">
        <f>ROUND(I274*H274,2)</f>
        <v>0</v>
      </c>
      <c r="K274" s="226"/>
      <c r="L274" s="44"/>
      <c r="M274" s="227" t="s">
        <v>1</v>
      </c>
      <c r="N274" s="228" t="s">
        <v>40</v>
      </c>
      <c r="O274" s="91"/>
      <c r="P274" s="229">
        <f>O274*H274</f>
        <v>0</v>
      </c>
      <c r="Q274" s="229">
        <v>2.2568899999999998</v>
      </c>
      <c r="R274" s="229">
        <f>Q274*H274</f>
        <v>2.2568899999999998</v>
      </c>
      <c r="S274" s="229">
        <v>0</v>
      </c>
      <c r="T274" s="230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1" t="s">
        <v>125</v>
      </c>
      <c r="AT274" s="231" t="s">
        <v>121</v>
      </c>
      <c r="AU274" s="231" t="s">
        <v>84</v>
      </c>
      <c r="AY274" s="17" t="s">
        <v>119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7" t="s">
        <v>80</v>
      </c>
      <c r="BK274" s="232">
        <f>ROUND(I274*H274,2)</f>
        <v>0</v>
      </c>
      <c r="BL274" s="17" t="s">
        <v>125</v>
      </c>
      <c r="BM274" s="231" t="s">
        <v>390</v>
      </c>
    </row>
    <row r="275" s="2" customFormat="1" ht="21.75" customHeight="1">
      <c r="A275" s="38"/>
      <c r="B275" s="39"/>
      <c r="C275" s="219" t="s">
        <v>391</v>
      </c>
      <c r="D275" s="219" t="s">
        <v>121</v>
      </c>
      <c r="E275" s="220" t="s">
        <v>392</v>
      </c>
      <c r="F275" s="221" t="s">
        <v>393</v>
      </c>
      <c r="G275" s="222" t="s">
        <v>309</v>
      </c>
      <c r="H275" s="223">
        <v>1</v>
      </c>
      <c r="I275" s="224"/>
      <c r="J275" s="225">
        <f>ROUND(I275*H275,2)</f>
        <v>0</v>
      </c>
      <c r="K275" s="226"/>
      <c r="L275" s="44"/>
      <c r="M275" s="227" t="s">
        <v>1</v>
      </c>
      <c r="N275" s="228" t="s">
        <v>40</v>
      </c>
      <c r="O275" s="91"/>
      <c r="P275" s="229">
        <f>O275*H275</f>
        <v>0</v>
      </c>
      <c r="Q275" s="229">
        <v>0.14494000000000001</v>
      </c>
      <c r="R275" s="229">
        <f>Q275*H275</f>
        <v>0.14494000000000001</v>
      </c>
      <c r="S275" s="229">
        <v>0</v>
      </c>
      <c r="T275" s="23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125</v>
      </c>
      <c r="AT275" s="231" t="s">
        <v>121</v>
      </c>
      <c r="AU275" s="231" t="s">
        <v>84</v>
      </c>
      <c r="AY275" s="17" t="s">
        <v>119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80</v>
      </c>
      <c r="BK275" s="232">
        <f>ROUND(I275*H275,2)</f>
        <v>0</v>
      </c>
      <c r="BL275" s="17" t="s">
        <v>125</v>
      </c>
      <c r="BM275" s="231" t="s">
        <v>394</v>
      </c>
    </row>
    <row r="276" s="2" customFormat="1" ht="16.5" customHeight="1">
      <c r="A276" s="38"/>
      <c r="B276" s="39"/>
      <c r="C276" s="266" t="s">
        <v>395</v>
      </c>
      <c r="D276" s="266" t="s">
        <v>198</v>
      </c>
      <c r="E276" s="267" t="s">
        <v>396</v>
      </c>
      <c r="F276" s="268" t="s">
        <v>397</v>
      </c>
      <c r="G276" s="269" t="s">
        <v>389</v>
      </c>
      <c r="H276" s="270">
        <v>1</v>
      </c>
      <c r="I276" s="271"/>
      <c r="J276" s="272">
        <f>ROUND(I276*H276,2)</f>
        <v>0</v>
      </c>
      <c r="K276" s="273"/>
      <c r="L276" s="274"/>
      <c r="M276" s="275" t="s">
        <v>1</v>
      </c>
      <c r="N276" s="276" t="s">
        <v>40</v>
      </c>
      <c r="O276" s="91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162</v>
      </c>
      <c r="AT276" s="231" t="s">
        <v>198</v>
      </c>
      <c r="AU276" s="231" t="s">
        <v>84</v>
      </c>
      <c r="AY276" s="17" t="s">
        <v>119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80</v>
      </c>
      <c r="BK276" s="232">
        <f>ROUND(I276*H276,2)</f>
        <v>0</v>
      </c>
      <c r="BL276" s="17" t="s">
        <v>125</v>
      </c>
      <c r="BM276" s="231" t="s">
        <v>398</v>
      </c>
    </row>
    <row r="277" s="12" customFormat="1" ht="22.8" customHeight="1">
      <c r="A277" s="12"/>
      <c r="B277" s="203"/>
      <c r="C277" s="204"/>
      <c r="D277" s="205" t="s">
        <v>74</v>
      </c>
      <c r="E277" s="217" t="s">
        <v>167</v>
      </c>
      <c r="F277" s="217" t="s">
        <v>399</v>
      </c>
      <c r="G277" s="204"/>
      <c r="H277" s="204"/>
      <c r="I277" s="207"/>
      <c r="J277" s="218">
        <f>BK277</f>
        <v>0</v>
      </c>
      <c r="K277" s="204"/>
      <c r="L277" s="209"/>
      <c r="M277" s="210"/>
      <c r="N277" s="211"/>
      <c r="O277" s="211"/>
      <c r="P277" s="212">
        <f>SUM(P278:P341)</f>
        <v>0</v>
      </c>
      <c r="Q277" s="211"/>
      <c r="R277" s="212">
        <f>SUM(R278:R341)</f>
        <v>19.382351</v>
      </c>
      <c r="S277" s="211"/>
      <c r="T277" s="213">
        <f>SUM(T278:T341)</f>
        <v>2.36904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4" t="s">
        <v>80</v>
      </c>
      <c r="AT277" s="215" t="s">
        <v>74</v>
      </c>
      <c r="AU277" s="215" t="s">
        <v>80</v>
      </c>
      <c r="AY277" s="214" t="s">
        <v>119</v>
      </c>
      <c r="BK277" s="216">
        <f>SUM(BK278:BK341)</f>
        <v>0</v>
      </c>
    </row>
    <row r="278" s="2" customFormat="1" ht="21.75" customHeight="1">
      <c r="A278" s="38"/>
      <c r="B278" s="39"/>
      <c r="C278" s="219" t="s">
        <v>400</v>
      </c>
      <c r="D278" s="219" t="s">
        <v>121</v>
      </c>
      <c r="E278" s="220" t="s">
        <v>401</v>
      </c>
      <c r="F278" s="221" t="s">
        <v>402</v>
      </c>
      <c r="G278" s="222" t="s">
        <v>309</v>
      </c>
      <c r="H278" s="223">
        <v>9</v>
      </c>
      <c r="I278" s="224"/>
      <c r="J278" s="225">
        <f>ROUND(I278*H278,2)</f>
        <v>0</v>
      </c>
      <c r="K278" s="226"/>
      <c r="L278" s="44"/>
      <c r="M278" s="227" t="s">
        <v>1</v>
      </c>
      <c r="N278" s="228" t="s">
        <v>40</v>
      </c>
      <c r="O278" s="91"/>
      <c r="P278" s="229">
        <f>O278*H278</f>
        <v>0</v>
      </c>
      <c r="Q278" s="229">
        <v>0.00069999999999999999</v>
      </c>
      <c r="R278" s="229">
        <f>Q278*H278</f>
        <v>0.0063</v>
      </c>
      <c r="S278" s="229">
        <v>0</v>
      </c>
      <c r="T278" s="230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1" t="s">
        <v>125</v>
      </c>
      <c r="AT278" s="231" t="s">
        <v>121</v>
      </c>
      <c r="AU278" s="231" t="s">
        <v>84</v>
      </c>
      <c r="AY278" s="17" t="s">
        <v>119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7" t="s">
        <v>80</v>
      </c>
      <c r="BK278" s="232">
        <f>ROUND(I278*H278,2)</f>
        <v>0</v>
      </c>
      <c r="BL278" s="17" t="s">
        <v>125</v>
      </c>
      <c r="BM278" s="231" t="s">
        <v>403</v>
      </c>
    </row>
    <row r="279" s="14" customFormat="1">
      <c r="A279" s="14"/>
      <c r="B279" s="244"/>
      <c r="C279" s="245"/>
      <c r="D279" s="235" t="s">
        <v>127</v>
      </c>
      <c r="E279" s="246" t="s">
        <v>1</v>
      </c>
      <c r="F279" s="247" t="s">
        <v>404</v>
      </c>
      <c r="G279" s="245"/>
      <c r="H279" s="248">
        <v>4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127</v>
      </c>
      <c r="AU279" s="254" t="s">
        <v>84</v>
      </c>
      <c r="AV279" s="14" t="s">
        <v>84</v>
      </c>
      <c r="AW279" s="14" t="s">
        <v>32</v>
      </c>
      <c r="AX279" s="14" t="s">
        <v>75</v>
      </c>
      <c r="AY279" s="254" t="s">
        <v>119</v>
      </c>
    </row>
    <row r="280" s="14" customFormat="1">
      <c r="A280" s="14"/>
      <c r="B280" s="244"/>
      <c r="C280" s="245"/>
      <c r="D280" s="235" t="s">
        <v>127</v>
      </c>
      <c r="E280" s="246" t="s">
        <v>1</v>
      </c>
      <c r="F280" s="247" t="s">
        <v>405</v>
      </c>
      <c r="G280" s="245"/>
      <c r="H280" s="248">
        <v>5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4" t="s">
        <v>127</v>
      </c>
      <c r="AU280" s="254" t="s">
        <v>84</v>
      </c>
      <c r="AV280" s="14" t="s">
        <v>84</v>
      </c>
      <c r="AW280" s="14" t="s">
        <v>32</v>
      </c>
      <c r="AX280" s="14" t="s">
        <v>75</v>
      </c>
      <c r="AY280" s="254" t="s">
        <v>119</v>
      </c>
    </row>
    <row r="281" s="15" customFormat="1">
      <c r="A281" s="15"/>
      <c r="B281" s="255"/>
      <c r="C281" s="256"/>
      <c r="D281" s="235" t="s">
        <v>127</v>
      </c>
      <c r="E281" s="257" t="s">
        <v>1</v>
      </c>
      <c r="F281" s="258" t="s">
        <v>130</v>
      </c>
      <c r="G281" s="256"/>
      <c r="H281" s="259">
        <v>9</v>
      </c>
      <c r="I281" s="260"/>
      <c r="J281" s="256"/>
      <c r="K281" s="256"/>
      <c r="L281" s="261"/>
      <c r="M281" s="262"/>
      <c r="N281" s="263"/>
      <c r="O281" s="263"/>
      <c r="P281" s="263"/>
      <c r="Q281" s="263"/>
      <c r="R281" s="263"/>
      <c r="S281" s="263"/>
      <c r="T281" s="264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5" t="s">
        <v>127</v>
      </c>
      <c r="AU281" s="265" t="s">
        <v>84</v>
      </c>
      <c r="AV281" s="15" t="s">
        <v>125</v>
      </c>
      <c r="AW281" s="15" t="s">
        <v>32</v>
      </c>
      <c r="AX281" s="15" t="s">
        <v>80</v>
      </c>
      <c r="AY281" s="265" t="s">
        <v>119</v>
      </c>
    </row>
    <row r="282" s="2" customFormat="1" ht="16.5" customHeight="1">
      <c r="A282" s="38"/>
      <c r="B282" s="39"/>
      <c r="C282" s="266" t="s">
        <v>406</v>
      </c>
      <c r="D282" s="266" t="s">
        <v>198</v>
      </c>
      <c r="E282" s="267" t="s">
        <v>407</v>
      </c>
      <c r="F282" s="268" t="s">
        <v>408</v>
      </c>
      <c r="G282" s="269" t="s">
        <v>309</v>
      </c>
      <c r="H282" s="270">
        <v>5</v>
      </c>
      <c r="I282" s="271"/>
      <c r="J282" s="272">
        <f>ROUND(I282*H282,2)</f>
        <v>0</v>
      </c>
      <c r="K282" s="273"/>
      <c r="L282" s="274"/>
      <c r="M282" s="275" t="s">
        <v>1</v>
      </c>
      <c r="N282" s="276" t="s">
        <v>40</v>
      </c>
      <c r="O282" s="91"/>
      <c r="P282" s="229">
        <f>O282*H282</f>
        <v>0</v>
      </c>
      <c r="Q282" s="229">
        <v>0.0035000000000000001</v>
      </c>
      <c r="R282" s="229">
        <f>Q282*H282</f>
        <v>0.017500000000000002</v>
      </c>
      <c r="S282" s="229">
        <v>0</v>
      </c>
      <c r="T282" s="23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1" t="s">
        <v>162</v>
      </c>
      <c r="AT282" s="231" t="s">
        <v>198</v>
      </c>
      <c r="AU282" s="231" t="s">
        <v>84</v>
      </c>
      <c r="AY282" s="17" t="s">
        <v>119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7" t="s">
        <v>80</v>
      </c>
      <c r="BK282" s="232">
        <f>ROUND(I282*H282,2)</f>
        <v>0</v>
      </c>
      <c r="BL282" s="17" t="s">
        <v>125</v>
      </c>
      <c r="BM282" s="231" t="s">
        <v>409</v>
      </c>
    </row>
    <row r="283" s="14" customFormat="1">
      <c r="A283" s="14"/>
      <c r="B283" s="244"/>
      <c r="C283" s="245"/>
      <c r="D283" s="235" t="s">
        <v>127</v>
      </c>
      <c r="E283" s="246" t="s">
        <v>1</v>
      </c>
      <c r="F283" s="247" t="s">
        <v>410</v>
      </c>
      <c r="G283" s="245"/>
      <c r="H283" s="248">
        <v>1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127</v>
      </c>
      <c r="AU283" s="254" t="s">
        <v>84</v>
      </c>
      <c r="AV283" s="14" t="s">
        <v>84</v>
      </c>
      <c r="AW283" s="14" t="s">
        <v>32</v>
      </c>
      <c r="AX283" s="14" t="s">
        <v>75</v>
      </c>
      <c r="AY283" s="254" t="s">
        <v>119</v>
      </c>
    </row>
    <row r="284" s="14" customFormat="1">
      <c r="A284" s="14"/>
      <c r="B284" s="244"/>
      <c r="C284" s="245"/>
      <c r="D284" s="235" t="s">
        <v>127</v>
      </c>
      <c r="E284" s="246" t="s">
        <v>1</v>
      </c>
      <c r="F284" s="247" t="s">
        <v>411</v>
      </c>
      <c r="G284" s="245"/>
      <c r="H284" s="248">
        <v>1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127</v>
      </c>
      <c r="AU284" s="254" t="s">
        <v>84</v>
      </c>
      <c r="AV284" s="14" t="s">
        <v>84</v>
      </c>
      <c r="AW284" s="14" t="s">
        <v>32</v>
      </c>
      <c r="AX284" s="14" t="s">
        <v>75</v>
      </c>
      <c r="AY284" s="254" t="s">
        <v>119</v>
      </c>
    </row>
    <row r="285" s="14" customFormat="1">
      <c r="A285" s="14"/>
      <c r="B285" s="244"/>
      <c r="C285" s="245"/>
      <c r="D285" s="235" t="s">
        <v>127</v>
      </c>
      <c r="E285" s="246" t="s">
        <v>1</v>
      </c>
      <c r="F285" s="247" t="s">
        <v>412</v>
      </c>
      <c r="G285" s="245"/>
      <c r="H285" s="248">
        <v>1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127</v>
      </c>
      <c r="AU285" s="254" t="s">
        <v>84</v>
      </c>
      <c r="AV285" s="14" t="s">
        <v>84</v>
      </c>
      <c r="AW285" s="14" t="s">
        <v>32</v>
      </c>
      <c r="AX285" s="14" t="s">
        <v>75</v>
      </c>
      <c r="AY285" s="254" t="s">
        <v>119</v>
      </c>
    </row>
    <row r="286" s="14" customFormat="1">
      <c r="A286" s="14"/>
      <c r="B286" s="244"/>
      <c r="C286" s="245"/>
      <c r="D286" s="235" t="s">
        <v>127</v>
      </c>
      <c r="E286" s="246" t="s">
        <v>1</v>
      </c>
      <c r="F286" s="247" t="s">
        <v>413</v>
      </c>
      <c r="G286" s="245"/>
      <c r="H286" s="248">
        <v>1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127</v>
      </c>
      <c r="AU286" s="254" t="s">
        <v>84</v>
      </c>
      <c r="AV286" s="14" t="s">
        <v>84</v>
      </c>
      <c r="AW286" s="14" t="s">
        <v>32</v>
      </c>
      <c r="AX286" s="14" t="s">
        <v>75</v>
      </c>
      <c r="AY286" s="254" t="s">
        <v>119</v>
      </c>
    </row>
    <row r="287" s="14" customFormat="1">
      <c r="A287" s="14"/>
      <c r="B287" s="244"/>
      <c r="C287" s="245"/>
      <c r="D287" s="235" t="s">
        <v>127</v>
      </c>
      <c r="E287" s="246" t="s">
        <v>1</v>
      </c>
      <c r="F287" s="247" t="s">
        <v>414</v>
      </c>
      <c r="G287" s="245"/>
      <c r="H287" s="248">
        <v>1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127</v>
      </c>
      <c r="AU287" s="254" t="s">
        <v>84</v>
      </c>
      <c r="AV287" s="14" t="s">
        <v>84</v>
      </c>
      <c r="AW287" s="14" t="s">
        <v>32</v>
      </c>
      <c r="AX287" s="14" t="s">
        <v>75</v>
      </c>
      <c r="AY287" s="254" t="s">
        <v>119</v>
      </c>
    </row>
    <row r="288" s="15" customFormat="1">
      <c r="A288" s="15"/>
      <c r="B288" s="255"/>
      <c r="C288" s="256"/>
      <c r="D288" s="235" t="s">
        <v>127</v>
      </c>
      <c r="E288" s="257" t="s">
        <v>1</v>
      </c>
      <c r="F288" s="258" t="s">
        <v>130</v>
      </c>
      <c r="G288" s="256"/>
      <c r="H288" s="259">
        <v>5</v>
      </c>
      <c r="I288" s="260"/>
      <c r="J288" s="256"/>
      <c r="K288" s="256"/>
      <c r="L288" s="261"/>
      <c r="M288" s="262"/>
      <c r="N288" s="263"/>
      <c r="O288" s="263"/>
      <c r="P288" s="263"/>
      <c r="Q288" s="263"/>
      <c r="R288" s="263"/>
      <c r="S288" s="263"/>
      <c r="T288" s="264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5" t="s">
        <v>127</v>
      </c>
      <c r="AU288" s="265" t="s">
        <v>84</v>
      </c>
      <c r="AV288" s="15" t="s">
        <v>125</v>
      </c>
      <c r="AW288" s="15" t="s">
        <v>32</v>
      </c>
      <c r="AX288" s="15" t="s">
        <v>80</v>
      </c>
      <c r="AY288" s="265" t="s">
        <v>119</v>
      </c>
    </row>
    <row r="289" s="2" customFormat="1" ht="21.75" customHeight="1">
      <c r="A289" s="38"/>
      <c r="B289" s="39"/>
      <c r="C289" s="219" t="s">
        <v>415</v>
      </c>
      <c r="D289" s="219" t="s">
        <v>121</v>
      </c>
      <c r="E289" s="220" t="s">
        <v>416</v>
      </c>
      <c r="F289" s="221" t="s">
        <v>417</v>
      </c>
      <c r="G289" s="222" t="s">
        <v>309</v>
      </c>
      <c r="H289" s="223">
        <v>2</v>
      </c>
      <c r="I289" s="224"/>
      <c r="J289" s="225">
        <f>ROUND(I289*H289,2)</f>
        <v>0</v>
      </c>
      <c r="K289" s="226"/>
      <c r="L289" s="44"/>
      <c r="M289" s="227" t="s">
        <v>1</v>
      </c>
      <c r="N289" s="228" t="s">
        <v>40</v>
      </c>
      <c r="O289" s="91"/>
      <c r="P289" s="229">
        <f>O289*H289</f>
        <v>0</v>
      </c>
      <c r="Q289" s="229">
        <v>0.10940999999999999</v>
      </c>
      <c r="R289" s="229">
        <f>Q289*H289</f>
        <v>0.21881999999999999</v>
      </c>
      <c r="S289" s="229">
        <v>0</v>
      </c>
      <c r="T289" s="23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1" t="s">
        <v>125</v>
      </c>
      <c r="AT289" s="231" t="s">
        <v>121</v>
      </c>
      <c r="AU289" s="231" t="s">
        <v>84</v>
      </c>
      <c r="AY289" s="17" t="s">
        <v>119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7" t="s">
        <v>80</v>
      </c>
      <c r="BK289" s="232">
        <f>ROUND(I289*H289,2)</f>
        <v>0</v>
      </c>
      <c r="BL289" s="17" t="s">
        <v>125</v>
      </c>
      <c r="BM289" s="231" t="s">
        <v>418</v>
      </c>
    </row>
    <row r="290" s="2" customFormat="1" ht="21.75" customHeight="1">
      <c r="A290" s="38"/>
      <c r="B290" s="39"/>
      <c r="C290" s="219" t="s">
        <v>419</v>
      </c>
      <c r="D290" s="219" t="s">
        <v>121</v>
      </c>
      <c r="E290" s="220" t="s">
        <v>420</v>
      </c>
      <c r="F290" s="221" t="s">
        <v>421</v>
      </c>
      <c r="G290" s="222" t="s">
        <v>309</v>
      </c>
      <c r="H290" s="223">
        <v>2</v>
      </c>
      <c r="I290" s="224"/>
      <c r="J290" s="225">
        <f>ROUND(I290*H290,2)</f>
        <v>0</v>
      </c>
      <c r="K290" s="226"/>
      <c r="L290" s="44"/>
      <c r="M290" s="227" t="s">
        <v>1</v>
      </c>
      <c r="N290" s="228" t="s">
        <v>40</v>
      </c>
      <c r="O290" s="91"/>
      <c r="P290" s="229">
        <f>O290*H290</f>
        <v>0</v>
      </c>
      <c r="Q290" s="229">
        <v>0.11241</v>
      </c>
      <c r="R290" s="229">
        <f>Q290*H290</f>
        <v>0.22481999999999999</v>
      </c>
      <c r="S290" s="229">
        <v>0</v>
      </c>
      <c r="T290" s="23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1" t="s">
        <v>125</v>
      </c>
      <c r="AT290" s="231" t="s">
        <v>121</v>
      </c>
      <c r="AU290" s="231" t="s">
        <v>84</v>
      </c>
      <c r="AY290" s="17" t="s">
        <v>119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7" t="s">
        <v>80</v>
      </c>
      <c r="BK290" s="232">
        <f>ROUND(I290*H290,2)</f>
        <v>0</v>
      </c>
      <c r="BL290" s="17" t="s">
        <v>125</v>
      </c>
      <c r="BM290" s="231" t="s">
        <v>422</v>
      </c>
    </row>
    <row r="291" s="2" customFormat="1" ht="21.75" customHeight="1">
      <c r="A291" s="38"/>
      <c r="B291" s="39"/>
      <c r="C291" s="266" t="s">
        <v>423</v>
      </c>
      <c r="D291" s="266" t="s">
        <v>198</v>
      </c>
      <c r="E291" s="267" t="s">
        <v>424</v>
      </c>
      <c r="F291" s="268" t="s">
        <v>425</v>
      </c>
      <c r="G291" s="269" t="s">
        <v>309</v>
      </c>
      <c r="H291" s="270">
        <v>3</v>
      </c>
      <c r="I291" s="271"/>
      <c r="J291" s="272">
        <f>ROUND(I291*H291,2)</f>
        <v>0</v>
      </c>
      <c r="K291" s="273"/>
      <c r="L291" s="274"/>
      <c r="M291" s="275" t="s">
        <v>1</v>
      </c>
      <c r="N291" s="276" t="s">
        <v>40</v>
      </c>
      <c r="O291" s="91"/>
      <c r="P291" s="229">
        <f>O291*H291</f>
        <v>0</v>
      </c>
      <c r="Q291" s="229">
        <v>0.0061000000000000004</v>
      </c>
      <c r="R291" s="229">
        <f>Q291*H291</f>
        <v>0.0183</v>
      </c>
      <c r="S291" s="229">
        <v>0</v>
      </c>
      <c r="T291" s="23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1" t="s">
        <v>162</v>
      </c>
      <c r="AT291" s="231" t="s">
        <v>198</v>
      </c>
      <c r="AU291" s="231" t="s">
        <v>84</v>
      </c>
      <c r="AY291" s="17" t="s">
        <v>119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7" t="s">
        <v>80</v>
      </c>
      <c r="BK291" s="232">
        <f>ROUND(I291*H291,2)</f>
        <v>0</v>
      </c>
      <c r="BL291" s="17" t="s">
        <v>125</v>
      </c>
      <c r="BM291" s="231" t="s">
        <v>426</v>
      </c>
    </row>
    <row r="292" s="2" customFormat="1" ht="16.5" customHeight="1">
      <c r="A292" s="38"/>
      <c r="B292" s="39"/>
      <c r="C292" s="266" t="s">
        <v>129</v>
      </c>
      <c r="D292" s="266" t="s">
        <v>198</v>
      </c>
      <c r="E292" s="267" t="s">
        <v>427</v>
      </c>
      <c r="F292" s="268" t="s">
        <v>428</v>
      </c>
      <c r="G292" s="269" t="s">
        <v>309</v>
      </c>
      <c r="H292" s="270">
        <v>3</v>
      </c>
      <c r="I292" s="271"/>
      <c r="J292" s="272">
        <f>ROUND(I292*H292,2)</f>
        <v>0</v>
      </c>
      <c r="K292" s="273"/>
      <c r="L292" s="274"/>
      <c r="M292" s="275" t="s">
        <v>1</v>
      </c>
      <c r="N292" s="276" t="s">
        <v>40</v>
      </c>
      <c r="O292" s="91"/>
      <c r="P292" s="229">
        <f>O292*H292</f>
        <v>0</v>
      </c>
      <c r="Q292" s="229">
        <v>0.00010000000000000001</v>
      </c>
      <c r="R292" s="229">
        <f>Q292*H292</f>
        <v>0.00030000000000000003</v>
      </c>
      <c r="S292" s="229">
        <v>0</v>
      </c>
      <c r="T292" s="230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1" t="s">
        <v>162</v>
      </c>
      <c r="AT292" s="231" t="s">
        <v>198</v>
      </c>
      <c r="AU292" s="231" t="s">
        <v>84</v>
      </c>
      <c r="AY292" s="17" t="s">
        <v>119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7" t="s">
        <v>80</v>
      </c>
      <c r="BK292" s="232">
        <f>ROUND(I292*H292,2)</f>
        <v>0</v>
      </c>
      <c r="BL292" s="17" t="s">
        <v>125</v>
      </c>
      <c r="BM292" s="231" t="s">
        <v>429</v>
      </c>
    </row>
    <row r="293" s="2" customFormat="1" ht="21.75" customHeight="1">
      <c r="A293" s="38"/>
      <c r="B293" s="39"/>
      <c r="C293" s="266" t="s">
        <v>430</v>
      </c>
      <c r="D293" s="266" t="s">
        <v>198</v>
      </c>
      <c r="E293" s="267" t="s">
        <v>431</v>
      </c>
      <c r="F293" s="268" t="s">
        <v>432</v>
      </c>
      <c r="G293" s="269" t="s">
        <v>309</v>
      </c>
      <c r="H293" s="270">
        <v>9</v>
      </c>
      <c r="I293" s="271"/>
      <c r="J293" s="272">
        <f>ROUND(I293*H293,2)</f>
        <v>0</v>
      </c>
      <c r="K293" s="273"/>
      <c r="L293" s="274"/>
      <c r="M293" s="275" t="s">
        <v>1</v>
      </c>
      <c r="N293" s="276" t="s">
        <v>40</v>
      </c>
      <c r="O293" s="91"/>
      <c r="P293" s="229">
        <f>O293*H293</f>
        <v>0</v>
      </c>
      <c r="Q293" s="229">
        <v>0.00035</v>
      </c>
      <c r="R293" s="229">
        <f>Q293*H293</f>
        <v>0.00315</v>
      </c>
      <c r="S293" s="229">
        <v>0</v>
      </c>
      <c r="T293" s="23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1" t="s">
        <v>162</v>
      </c>
      <c r="AT293" s="231" t="s">
        <v>198</v>
      </c>
      <c r="AU293" s="231" t="s">
        <v>84</v>
      </c>
      <c r="AY293" s="17" t="s">
        <v>119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7" t="s">
        <v>80</v>
      </c>
      <c r="BK293" s="232">
        <f>ROUND(I293*H293,2)</f>
        <v>0</v>
      </c>
      <c r="BL293" s="17" t="s">
        <v>125</v>
      </c>
      <c r="BM293" s="231" t="s">
        <v>433</v>
      </c>
    </row>
    <row r="294" s="2" customFormat="1" ht="16.5" customHeight="1">
      <c r="A294" s="38"/>
      <c r="B294" s="39"/>
      <c r="C294" s="266" t="s">
        <v>434</v>
      </c>
      <c r="D294" s="266" t="s">
        <v>198</v>
      </c>
      <c r="E294" s="267" t="s">
        <v>435</v>
      </c>
      <c r="F294" s="268" t="s">
        <v>436</v>
      </c>
      <c r="G294" s="269" t="s">
        <v>309</v>
      </c>
      <c r="H294" s="270">
        <v>2</v>
      </c>
      <c r="I294" s="271"/>
      <c r="J294" s="272">
        <f>ROUND(I294*H294,2)</f>
        <v>0</v>
      </c>
      <c r="K294" s="273"/>
      <c r="L294" s="274"/>
      <c r="M294" s="275" t="s">
        <v>1</v>
      </c>
      <c r="N294" s="276" t="s">
        <v>40</v>
      </c>
      <c r="O294" s="91"/>
      <c r="P294" s="229">
        <f>O294*H294</f>
        <v>0</v>
      </c>
      <c r="Q294" s="229">
        <v>0.0030000000000000001</v>
      </c>
      <c r="R294" s="229">
        <f>Q294*H294</f>
        <v>0.0060000000000000001</v>
      </c>
      <c r="S294" s="229">
        <v>0</v>
      </c>
      <c r="T294" s="23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1" t="s">
        <v>162</v>
      </c>
      <c r="AT294" s="231" t="s">
        <v>198</v>
      </c>
      <c r="AU294" s="231" t="s">
        <v>84</v>
      </c>
      <c r="AY294" s="17" t="s">
        <v>119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7" t="s">
        <v>80</v>
      </c>
      <c r="BK294" s="232">
        <f>ROUND(I294*H294,2)</f>
        <v>0</v>
      </c>
      <c r="BL294" s="17" t="s">
        <v>125</v>
      </c>
      <c r="BM294" s="231" t="s">
        <v>437</v>
      </c>
    </row>
    <row r="295" s="2" customFormat="1" ht="21.75" customHeight="1">
      <c r="A295" s="38"/>
      <c r="B295" s="39"/>
      <c r="C295" s="219" t="s">
        <v>438</v>
      </c>
      <c r="D295" s="219" t="s">
        <v>121</v>
      </c>
      <c r="E295" s="220" t="s">
        <v>439</v>
      </c>
      <c r="F295" s="221" t="s">
        <v>440</v>
      </c>
      <c r="G295" s="222" t="s">
        <v>303</v>
      </c>
      <c r="H295" s="223">
        <v>50</v>
      </c>
      <c r="I295" s="224"/>
      <c r="J295" s="225">
        <f>ROUND(I295*H295,2)</f>
        <v>0</v>
      </c>
      <c r="K295" s="226"/>
      <c r="L295" s="44"/>
      <c r="M295" s="227" t="s">
        <v>1</v>
      </c>
      <c r="N295" s="228" t="s">
        <v>40</v>
      </c>
      <c r="O295" s="91"/>
      <c r="P295" s="229">
        <f>O295*H295</f>
        <v>0</v>
      </c>
      <c r="Q295" s="229">
        <v>0.00020000000000000001</v>
      </c>
      <c r="R295" s="229">
        <f>Q295*H295</f>
        <v>0.01</v>
      </c>
      <c r="S295" s="229">
        <v>0</v>
      </c>
      <c r="T295" s="230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1" t="s">
        <v>125</v>
      </c>
      <c r="AT295" s="231" t="s">
        <v>121</v>
      </c>
      <c r="AU295" s="231" t="s">
        <v>84</v>
      </c>
      <c r="AY295" s="17" t="s">
        <v>119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7" t="s">
        <v>80</v>
      </c>
      <c r="BK295" s="232">
        <f>ROUND(I295*H295,2)</f>
        <v>0</v>
      </c>
      <c r="BL295" s="17" t="s">
        <v>125</v>
      </c>
      <c r="BM295" s="231" t="s">
        <v>441</v>
      </c>
    </row>
    <row r="296" s="14" customFormat="1">
      <c r="A296" s="14"/>
      <c r="B296" s="244"/>
      <c r="C296" s="245"/>
      <c r="D296" s="235" t="s">
        <v>127</v>
      </c>
      <c r="E296" s="246" t="s">
        <v>1</v>
      </c>
      <c r="F296" s="247" t="s">
        <v>442</v>
      </c>
      <c r="G296" s="245"/>
      <c r="H296" s="248">
        <v>50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127</v>
      </c>
      <c r="AU296" s="254" t="s">
        <v>84</v>
      </c>
      <c r="AV296" s="14" t="s">
        <v>84</v>
      </c>
      <c r="AW296" s="14" t="s">
        <v>32</v>
      </c>
      <c r="AX296" s="14" t="s">
        <v>75</v>
      </c>
      <c r="AY296" s="254" t="s">
        <v>119</v>
      </c>
    </row>
    <row r="297" s="15" customFormat="1">
      <c r="A297" s="15"/>
      <c r="B297" s="255"/>
      <c r="C297" s="256"/>
      <c r="D297" s="235" t="s">
        <v>127</v>
      </c>
      <c r="E297" s="257" t="s">
        <v>1</v>
      </c>
      <c r="F297" s="258" t="s">
        <v>130</v>
      </c>
      <c r="G297" s="256"/>
      <c r="H297" s="259">
        <v>50</v>
      </c>
      <c r="I297" s="260"/>
      <c r="J297" s="256"/>
      <c r="K297" s="256"/>
      <c r="L297" s="261"/>
      <c r="M297" s="262"/>
      <c r="N297" s="263"/>
      <c r="O297" s="263"/>
      <c r="P297" s="263"/>
      <c r="Q297" s="263"/>
      <c r="R297" s="263"/>
      <c r="S297" s="263"/>
      <c r="T297" s="264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5" t="s">
        <v>127</v>
      </c>
      <c r="AU297" s="265" t="s">
        <v>84</v>
      </c>
      <c r="AV297" s="15" t="s">
        <v>125</v>
      </c>
      <c r="AW297" s="15" t="s">
        <v>32</v>
      </c>
      <c r="AX297" s="15" t="s">
        <v>80</v>
      </c>
      <c r="AY297" s="265" t="s">
        <v>119</v>
      </c>
    </row>
    <row r="298" s="2" customFormat="1" ht="21.75" customHeight="1">
      <c r="A298" s="38"/>
      <c r="B298" s="39"/>
      <c r="C298" s="219" t="s">
        <v>443</v>
      </c>
      <c r="D298" s="219" t="s">
        <v>121</v>
      </c>
      <c r="E298" s="220" t="s">
        <v>444</v>
      </c>
      <c r="F298" s="221" t="s">
        <v>445</v>
      </c>
      <c r="G298" s="222" t="s">
        <v>303</v>
      </c>
      <c r="H298" s="223">
        <v>56.600000000000001</v>
      </c>
      <c r="I298" s="224"/>
      <c r="J298" s="225">
        <f>ROUND(I298*H298,2)</f>
        <v>0</v>
      </c>
      <c r="K298" s="226"/>
      <c r="L298" s="44"/>
      <c r="M298" s="227" t="s">
        <v>1</v>
      </c>
      <c r="N298" s="228" t="s">
        <v>40</v>
      </c>
      <c r="O298" s="91"/>
      <c r="P298" s="229">
        <f>O298*H298</f>
        <v>0</v>
      </c>
      <c r="Q298" s="229">
        <v>0.00012999999999999999</v>
      </c>
      <c r="R298" s="229">
        <f>Q298*H298</f>
        <v>0.007358</v>
      </c>
      <c r="S298" s="229">
        <v>0</v>
      </c>
      <c r="T298" s="230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1" t="s">
        <v>125</v>
      </c>
      <c r="AT298" s="231" t="s">
        <v>121</v>
      </c>
      <c r="AU298" s="231" t="s">
        <v>84</v>
      </c>
      <c r="AY298" s="17" t="s">
        <v>119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7" t="s">
        <v>80</v>
      </c>
      <c r="BK298" s="232">
        <f>ROUND(I298*H298,2)</f>
        <v>0</v>
      </c>
      <c r="BL298" s="17" t="s">
        <v>125</v>
      </c>
      <c r="BM298" s="231" t="s">
        <v>446</v>
      </c>
    </row>
    <row r="299" s="14" customFormat="1">
      <c r="A299" s="14"/>
      <c r="B299" s="244"/>
      <c r="C299" s="245"/>
      <c r="D299" s="235" t="s">
        <v>127</v>
      </c>
      <c r="E299" s="246" t="s">
        <v>1</v>
      </c>
      <c r="F299" s="247" t="s">
        <v>447</v>
      </c>
      <c r="G299" s="245"/>
      <c r="H299" s="248">
        <v>56.600000000000001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127</v>
      </c>
      <c r="AU299" s="254" t="s">
        <v>84</v>
      </c>
      <c r="AV299" s="14" t="s">
        <v>84</v>
      </c>
      <c r="AW299" s="14" t="s">
        <v>32</v>
      </c>
      <c r="AX299" s="14" t="s">
        <v>75</v>
      </c>
      <c r="AY299" s="254" t="s">
        <v>119</v>
      </c>
    </row>
    <row r="300" s="15" customFormat="1">
      <c r="A300" s="15"/>
      <c r="B300" s="255"/>
      <c r="C300" s="256"/>
      <c r="D300" s="235" t="s">
        <v>127</v>
      </c>
      <c r="E300" s="257" t="s">
        <v>1</v>
      </c>
      <c r="F300" s="258" t="s">
        <v>130</v>
      </c>
      <c r="G300" s="256"/>
      <c r="H300" s="259">
        <v>56.600000000000001</v>
      </c>
      <c r="I300" s="260"/>
      <c r="J300" s="256"/>
      <c r="K300" s="256"/>
      <c r="L300" s="261"/>
      <c r="M300" s="262"/>
      <c r="N300" s="263"/>
      <c r="O300" s="263"/>
      <c r="P300" s="263"/>
      <c r="Q300" s="263"/>
      <c r="R300" s="263"/>
      <c r="S300" s="263"/>
      <c r="T300" s="264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5" t="s">
        <v>127</v>
      </c>
      <c r="AU300" s="265" t="s">
        <v>84</v>
      </c>
      <c r="AV300" s="15" t="s">
        <v>125</v>
      </c>
      <c r="AW300" s="15" t="s">
        <v>32</v>
      </c>
      <c r="AX300" s="15" t="s">
        <v>80</v>
      </c>
      <c r="AY300" s="265" t="s">
        <v>119</v>
      </c>
    </row>
    <row r="301" s="2" customFormat="1" ht="21.75" customHeight="1">
      <c r="A301" s="38"/>
      <c r="B301" s="39"/>
      <c r="C301" s="219" t="s">
        <v>448</v>
      </c>
      <c r="D301" s="219" t="s">
        <v>121</v>
      </c>
      <c r="E301" s="220" t="s">
        <v>449</v>
      </c>
      <c r="F301" s="221" t="s">
        <v>450</v>
      </c>
      <c r="G301" s="222" t="s">
        <v>124</v>
      </c>
      <c r="H301" s="223">
        <v>1.5</v>
      </c>
      <c r="I301" s="224"/>
      <c r="J301" s="225">
        <f>ROUND(I301*H301,2)</f>
        <v>0</v>
      </c>
      <c r="K301" s="226"/>
      <c r="L301" s="44"/>
      <c r="M301" s="227" t="s">
        <v>1</v>
      </c>
      <c r="N301" s="228" t="s">
        <v>40</v>
      </c>
      <c r="O301" s="91"/>
      <c r="P301" s="229">
        <f>O301*H301</f>
        <v>0</v>
      </c>
      <c r="Q301" s="229">
        <v>0.0016000000000000001</v>
      </c>
      <c r="R301" s="229">
        <f>Q301*H301</f>
        <v>0.0024000000000000002</v>
      </c>
      <c r="S301" s="229">
        <v>0</v>
      </c>
      <c r="T301" s="230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1" t="s">
        <v>125</v>
      </c>
      <c r="AT301" s="231" t="s">
        <v>121</v>
      </c>
      <c r="AU301" s="231" t="s">
        <v>84</v>
      </c>
      <c r="AY301" s="17" t="s">
        <v>119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7" t="s">
        <v>80</v>
      </c>
      <c r="BK301" s="232">
        <f>ROUND(I301*H301,2)</f>
        <v>0</v>
      </c>
      <c r="BL301" s="17" t="s">
        <v>125</v>
      </c>
      <c r="BM301" s="231" t="s">
        <v>451</v>
      </c>
    </row>
    <row r="302" s="14" customFormat="1">
      <c r="A302" s="14"/>
      <c r="B302" s="244"/>
      <c r="C302" s="245"/>
      <c r="D302" s="235" t="s">
        <v>127</v>
      </c>
      <c r="E302" s="246" t="s">
        <v>1</v>
      </c>
      <c r="F302" s="247" t="s">
        <v>452</v>
      </c>
      <c r="G302" s="245"/>
      <c r="H302" s="248">
        <v>1.5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127</v>
      </c>
      <c r="AU302" s="254" t="s">
        <v>84</v>
      </c>
      <c r="AV302" s="14" t="s">
        <v>84</v>
      </c>
      <c r="AW302" s="14" t="s">
        <v>32</v>
      </c>
      <c r="AX302" s="14" t="s">
        <v>75</v>
      </c>
      <c r="AY302" s="254" t="s">
        <v>119</v>
      </c>
    </row>
    <row r="303" s="15" customFormat="1">
      <c r="A303" s="15"/>
      <c r="B303" s="255"/>
      <c r="C303" s="256"/>
      <c r="D303" s="235" t="s">
        <v>127</v>
      </c>
      <c r="E303" s="257" t="s">
        <v>1</v>
      </c>
      <c r="F303" s="258" t="s">
        <v>130</v>
      </c>
      <c r="G303" s="256"/>
      <c r="H303" s="259">
        <v>1.5</v>
      </c>
      <c r="I303" s="260"/>
      <c r="J303" s="256"/>
      <c r="K303" s="256"/>
      <c r="L303" s="261"/>
      <c r="M303" s="262"/>
      <c r="N303" s="263"/>
      <c r="O303" s="263"/>
      <c r="P303" s="263"/>
      <c r="Q303" s="263"/>
      <c r="R303" s="263"/>
      <c r="S303" s="263"/>
      <c r="T303" s="264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5" t="s">
        <v>127</v>
      </c>
      <c r="AU303" s="265" t="s">
        <v>84</v>
      </c>
      <c r="AV303" s="15" t="s">
        <v>125</v>
      </c>
      <c r="AW303" s="15" t="s">
        <v>32</v>
      </c>
      <c r="AX303" s="15" t="s">
        <v>80</v>
      </c>
      <c r="AY303" s="265" t="s">
        <v>119</v>
      </c>
    </row>
    <row r="304" s="2" customFormat="1" ht="16.5" customHeight="1">
      <c r="A304" s="38"/>
      <c r="B304" s="39"/>
      <c r="C304" s="219" t="s">
        <v>453</v>
      </c>
      <c r="D304" s="219" t="s">
        <v>121</v>
      </c>
      <c r="E304" s="220" t="s">
        <v>454</v>
      </c>
      <c r="F304" s="221" t="s">
        <v>455</v>
      </c>
      <c r="G304" s="222" t="s">
        <v>303</v>
      </c>
      <c r="H304" s="223">
        <v>106.59999999999999</v>
      </c>
      <c r="I304" s="224"/>
      <c r="J304" s="225">
        <f>ROUND(I304*H304,2)</f>
        <v>0</v>
      </c>
      <c r="K304" s="226"/>
      <c r="L304" s="44"/>
      <c r="M304" s="227" t="s">
        <v>1</v>
      </c>
      <c r="N304" s="228" t="s">
        <v>40</v>
      </c>
      <c r="O304" s="91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1" t="s">
        <v>125</v>
      </c>
      <c r="AT304" s="231" t="s">
        <v>121</v>
      </c>
      <c r="AU304" s="231" t="s">
        <v>84</v>
      </c>
      <c r="AY304" s="17" t="s">
        <v>119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7" t="s">
        <v>80</v>
      </c>
      <c r="BK304" s="232">
        <f>ROUND(I304*H304,2)</f>
        <v>0</v>
      </c>
      <c r="BL304" s="17" t="s">
        <v>125</v>
      </c>
      <c r="BM304" s="231" t="s">
        <v>456</v>
      </c>
    </row>
    <row r="305" s="14" customFormat="1">
      <c r="A305" s="14"/>
      <c r="B305" s="244"/>
      <c r="C305" s="245"/>
      <c r="D305" s="235" t="s">
        <v>127</v>
      </c>
      <c r="E305" s="246" t="s">
        <v>1</v>
      </c>
      <c r="F305" s="247" t="s">
        <v>457</v>
      </c>
      <c r="G305" s="245"/>
      <c r="H305" s="248">
        <v>106.59999999999999</v>
      </c>
      <c r="I305" s="249"/>
      <c r="J305" s="245"/>
      <c r="K305" s="245"/>
      <c r="L305" s="250"/>
      <c r="M305" s="251"/>
      <c r="N305" s="252"/>
      <c r="O305" s="252"/>
      <c r="P305" s="252"/>
      <c r="Q305" s="252"/>
      <c r="R305" s="252"/>
      <c r="S305" s="252"/>
      <c r="T305" s="25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4" t="s">
        <v>127</v>
      </c>
      <c r="AU305" s="254" t="s">
        <v>84</v>
      </c>
      <c r="AV305" s="14" t="s">
        <v>84</v>
      </c>
      <c r="AW305" s="14" t="s">
        <v>32</v>
      </c>
      <c r="AX305" s="14" t="s">
        <v>75</v>
      </c>
      <c r="AY305" s="254" t="s">
        <v>119</v>
      </c>
    </row>
    <row r="306" s="15" customFormat="1">
      <c r="A306" s="15"/>
      <c r="B306" s="255"/>
      <c r="C306" s="256"/>
      <c r="D306" s="235" t="s">
        <v>127</v>
      </c>
      <c r="E306" s="257" t="s">
        <v>1</v>
      </c>
      <c r="F306" s="258" t="s">
        <v>130</v>
      </c>
      <c r="G306" s="256"/>
      <c r="H306" s="259">
        <v>106.59999999999999</v>
      </c>
      <c r="I306" s="260"/>
      <c r="J306" s="256"/>
      <c r="K306" s="256"/>
      <c r="L306" s="261"/>
      <c r="M306" s="262"/>
      <c r="N306" s="263"/>
      <c r="O306" s="263"/>
      <c r="P306" s="263"/>
      <c r="Q306" s="263"/>
      <c r="R306" s="263"/>
      <c r="S306" s="263"/>
      <c r="T306" s="264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5" t="s">
        <v>127</v>
      </c>
      <c r="AU306" s="265" t="s">
        <v>84</v>
      </c>
      <c r="AV306" s="15" t="s">
        <v>125</v>
      </c>
      <c r="AW306" s="15" t="s">
        <v>32</v>
      </c>
      <c r="AX306" s="15" t="s">
        <v>80</v>
      </c>
      <c r="AY306" s="265" t="s">
        <v>119</v>
      </c>
    </row>
    <row r="307" s="2" customFormat="1" ht="16.5" customHeight="1">
      <c r="A307" s="38"/>
      <c r="B307" s="39"/>
      <c r="C307" s="219" t="s">
        <v>458</v>
      </c>
      <c r="D307" s="219" t="s">
        <v>121</v>
      </c>
      <c r="E307" s="220" t="s">
        <v>459</v>
      </c>
      <c r="F307" s="221" t="s">
        <v>460</v>
      </c>
      <c r="G307" s="222" t="s">
        <v>124</v>
      </c>
      <c r="H307" s="223">
        <v>1.5</v>
      </c>
      <c r="I307" s="224"/>
      <c r="J307" s="225">
        <f>ROUND(I307*H307,2)</f>
        <v>0</v>
      </c>
      <c r="K307" s="226"/>
      <c r="L307" s="44"/>
      <c r="M307" s="227" t="s">
        <v>1</v>
      </c>
      <c r="N307" s="228" t="s">
        <v>40</v>
      </c>
      <c r="O307" s="91"/>
      <c r="P307" s="229">
        <f>O307*H307</f>
        <v>0</v>
      </c>
      <c r="Q307" s="229">
        <v>1.0000000000000001E-05</v>
      </c>
      <c r="R307" s="229">
        <f>Q307*H307</f>
        <v>1.5000000000000002E-05</v>
      </c>
      <c r="S307" s="229">
        <v>0</v>
      </c>
      <c r="T307" s="230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1" t="s">
        <v>125</v>
      </c>
      <c r="AT307" s="231" t="s">
        <v>121</v>
      </c>
      <c r="AU307" s="231" t="s">
        <v>84</v>
      </c>
      <c r="AY307" s="17" t="s">
        <v>119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7" t="s">
        <v>80</v>
      </c>
      <c r="BK307" s="232">
        <f>ROUND(I307*H307,2)</f>
        <v>0</v>
      </c>
      <c r="BL307" s="17" t="s">
        <v>125</v>
      </c>
      <c r="BM307" s="231" t="s">
        <v>461</v>
      </c>
    </row>
    <row r="308" s="2" customFormat="1" ht="33" customHeight="1">
      <c r="A308" s="38"/>
      <c r="B308" s="39"/>
      <c r="C308" s="219" t="s">
        <v>462</v>
      </c>
      <c r="D308" s="219" t="s">
        <v>121</v>
      </c>
      <c r="E308" s="220" t="s">
        <v>463</v>
      </c>
      <c r="F308" s="221" t="s">
        <v>464</v>
      </c>
      <c r="G308" s="222" t="s">
        <v>303</v>
      </c>
      <c r="H308" s="223">
        <v>46.5</v>
      </c>
      <c r="I308" s="224"/>
      <c r="J308" s="225">
        <f>ROUND(I308*H308,2)</f>
        <v>0</v>
      </c>
      <c r="K308" s="226"/>
      <c r="L308" s="44"/>
      <c r="M308" s="227" t="s">
        <v>1</v>
      </c>
      <c r="N308" s="228" t="s">
        <v>40</v>
      </c>
      <c r="O308" s="91"/>
      <c r="P308" s="229">
        <f>O308*H308</f>
        <v>0</v>
      </c>
      <c r="Q308" s="229">
        <v>0.15540000000000001</v>
      </c>
      <c r="R308" s="229">
        <f>Q308*H308</f>
        <v>7.2261000000000006</v>
      </c>
      <c r="S308" s="229">
        <v>0</v>
      </c>
      <c r="T308" s="23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1" t="s">
        <v>125</v>
      </c>
      <c r="AT308" s="231" t="s">
        <v>121</v>
      </c>
      <c r="AU308" s="231" t="s">
        <v>84</v>
      </c>
      <c r="AY308" s="17" t="s">
        <v>119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7" t="s">
        <v>80</v>
      </c>
      <c r="BK308" s="232">
        <f>ROUND(I308*H308,2)</f>
        <v>0</v>
      </c>
      <c r="BL308" s="17" t="s">
        <v>125</v>
      </c>
      <c r="BM308" s="231" t="s">
        <v>465</v>
      </c>
    </row>
    <row r="309" s="14" customFormat="1">
      <c r="A309" s="14"/>
      <c r="B309" s="244"/>
      <c r="C309" s="245"/>
      <c r="D309" s="235" t="s">
        <v>127</v>
      </c>
      <c r="E309" s="246" t="s">
        <v>1</v>
      </c>
      <c r="F309" s="247" t="s">
        <v>466</v>
      </c>
      <c r="G309" s="245"/>
      <c r="H309" s="248">
        <v>16.5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4" t="s">
        <v>127</v>
      </c>
      <c r="AU309" s="254" t="s">
        <v>84</v>
      </c>
      <c r="AV309" s="14" t="s">
        <v>84</v>
      </c>
      <c r="AW309" s="14" t="s">
        <v>32</v>
      </c>
      <c r="AX309" s="14" t="s">
        <v>75</v>
      </c>
      <c r="AY309" s="254" t="s">
        <v>119</v>
      </c>
    </row>
    <row r="310" s="14" customFormat="1">
      <c r="A310" s="14"/>
      <c r="B310" s="244"/>
      <c r="C310" s="245"/>
      <c r="D310" s="235" t="s">
        <v>127</v>
      </c>
      <c r="E310" s="246" t="s">
        <v>1</v>
      </c>
      <c r="F310" s="247" t="s">
        <v>467</v>
      </c>
      <c r="G310" s="245"/>
      <c r="H310" s="248">
        <v>30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127</v>
      </c>
      <c r="AU310" s="254" t="s">
        <v>84</v>
      </c>
      <c r="AV310" s="14" t="s">
        <v>84</v>
      </c>
      <c r="AW310" s="14" t="s">
        <v>32</v>
      </c>
      <c r="AX310" s="14" t="s">
        <v>75</v>
      </c>
      <c r="AY310" s="254" t="s">
        <v>119</v>
      </c>
    </row>
    <row r="311" s="15" customFormat="1">
      <c r="A311" s="15"/>
      <c r="B311" s="255"/>
      <c r="C311" s="256"/>
      <c r="D311" s="235" t="s">
        <v>127</v>
      </c>
      <c r="E311" s="257" t="s">
        <v>1</v>
      </c>
      <c r="F311" s="258" t="s">
        <v>130</v>
      </c>
      <c r="G311" s="256"/>
      <c r="H311" s="259">
        <v>46.5</v>
      </c>
      <c r="I311" s="260"/>
      <c r="J311" s="256"/>
      <c r="K311" s="256"/>
      <c r="L311" s="261"/>
      <c r="M311" s="262"/>
      <c r="N311" s="263"/>
      <c r="O311" s="263"/>
      <c r="P311" s="263"/>
      <c r="Q311" s="263"/>
      <c r="R311" s="263"/>
      <c r="S311" s="263"/>
      <c r="T311" s="264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5" t="s">
        <v>127</v>
      </c>
      <c r="AU311" s="265" t="s">
        <v>84</v>
      </c>
      <c r="AV311" s="15" t="s">
        <v>125</v>
      </c>
      <c r="AW311" s="15" t="s">
        <v>32</v>
      </c>
      <c r="AX311" s="15" t="s">
        <v>80</v>
      </c>
      <c r="AY311" s="265" t="s">
        <v>119</v>
      </c>
    </row>
    <row r="312" s="2" customFormat="1" ht="16.5" customHeight="1">
      <c r="A312" s="38"/>
      <c r="B312" s="39"/>
      <c r="C312" s="266" t="s">
        <v>468</v>
      </c>
      <c r="D312" s="266" t="s">
        <v>198</v>
      </c>
      <c r="E312" s="267" t="s">
        <v>469</v>
      </c>
      <c r="F312" s="268" t="s">
        <v>470</v>
      </c>
      <c r="G312" s="269" t="s">
        <v>303</v>
      </c>
      <c r="H312" s="270">
        <v>30.300000000000001</v>
      </c>
      <c r="I312" s="271"/>
      <c r="J312" s="272">
        <f>ROUND(I312*H312,2)</f>
        <v>0</v>
      </c>
      <c r="K312" s="273"/>
      <c r="L312" s="274"/>
      <c r="M312" s="275" t="s">
        <v>1</v>
      </c>
      <c r="N312" s="276" t="s">
        <v>40</v>
      </c>
      <c r="O312" s="91"/>
      <c r="P312" s="229">
        <f>O312*H312</f>
        <v>0</v>
      </c>
      <c r="Q312" s="229">
        <v>0.056120000000000003</v>
      </c>
      <c r="R312" s="229">
        <f>Q312*H312</f>
        <v>1.7004360000000001</v>
      </c>
      <c r="S312" s="229">
        <v>0</v>
      </c>
      <c r="T312" s="230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1" t="s">
        <v>162</v>
      </c>
      <c r="AT312" s="231" t="s">
        <v>198</v>
      </c>
      <c r="AU312" s="231" t="s">
        <v>84</v>
      </c>
      <c r="AY312" s="17" t="s">
        <v>119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7" t="s">
        <v>80</v>
      </c>
      <c r="BK312" s="232">
        <f>ROUND(I312*H312,2)</f>
        <v>0</v>
      </c>
      <c r="BL312" s="17" t="s">
        <v>125</v>
      </c>
      <c r="BM312" s="231" t="s">
        <v>471</v>
      </c>
    </row>
    <row r="313" s="14" customFormat="1">
      <c r="A313" s="14"/>
      <c r="B313" s="244"/>
      <c r="C313" s="245"/>
      <c r="D313" s="235" t="s">
        <v>127</v>
      </c>
      <c r="E313" s="246" t="s">
        <v>1</v>
      </c>
      <c r="F313" s="247" t="s">
        <v>472</v>
      </c>
      <c r="G313" s="245"/>
      <c r="H313" s="248">
        <v>30.300000000000001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127</v>
      </c>
      <c r="AU313" s="254" t="s">
        <v>84</v>
      </c>
      <c r="AV313" s="14" t="s">
        <v>84</v>
      </c>
      <c r="AW313" s="14" t="s">
        <v>32</v>
      </c>
      <c r="AX313" s="14" t="s">
        <v>75</v>
      </c>
      <c r="AY313" s="254" t="s">
        <v>119</v>
      </c>
    </row>
    <row r="314" s="15" customFormat="1">
      <c r="A314" s="15"/>
      <c r="B314" s="255"/>
      <c r="C314" s="256"/>
      <c r="D314" s="235" t="s">
        <v>127</v>
      </c>
      <c r="E314" s="257" t="s">
        <v>1</v>
      </c>
      <c r="F314" s="258" t="s">
        <v>130</v>
      </c>
      <c r="G314" s="256"/>
      <c r="H314" s="259">
        <v>30.300000000000001</v>
      </c>
      <c r="I314" s="260"/>
      <c r="J314" s="256"/>
      <c r="K314" s="256"/>
      <c r="L314" s="261"/>
      <c r="M314" s="262"/>
      <c r="N314" s="263"/>
      <c r="O314" s="263"/>
      <c r="P314" s="263"/>
      <c r="Q314" s="263"/>
      <c r="R314" s="263"/>
      <c r="S314" s="263"/>
      <c r="T314" s="264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5" t="s">
        <v>127</v>
      </c>
      <c r="AU314" s="265" t="s">
        <v>84</v>
      </c>
      <c r="AV314" s="15" t="s">
        <v>125</v>
      </c>
      <c r="AW314" s="15" t="s">
        <v>32</v>
      </c>
      <c r="AX314" s="15" t="s">
        <v>80</v>
      </c>
      <c r="AY314" s="265" t="s">
        <v>119</v>
      </c>
    </row>
    <row r="315" s="2" customFormat="1" ht="16.5" customHeight="1">
      <c r="A315" s="38"/>
      <c r="B315" s="39"/>
      <c r="C315" s="266" t="s">
        <v>473</v>
      </c>
      <c r="D315" s="266" t="s">
        <v>198</v>
      </c>
      <c r="E315" s="267" t="s">
        <v>474</v>
      </c>
      <c r="F315" s="268" t="s">
        <v>475</v>
      </c>
      <c r="G315" s="269" t="s">
        <v>303</v>
      </c>
      <c r="H315" s="270">
        <v>16.664999999999999</v>
      </c>
      <c r="I315" s="271"/>
      <c r="J315" s="272">
        <f>ROUND(I315*H315,2)</f>
        <v>0</v>
      </c>
      <c r="K315" s="273"/>
      <c r="L315" s="274"/>
      <c r="M315" s="275" t="s">
        <v>1</v>
      </c>
      <c r="N315" s="276" t="s">
        <v>40</v>
      </c>
      <c r="O315" s="91"/>
      <c r="P315" s="229">
        <f>O315*H315</f>
        <v>0</v>
      </c>
      <c r="Q315" s="229">
        <v>0.080000000000000002</v>
      </c>
      <c r="R315" s="229">
        <f>Q315*H315</f>
        <v>1.3331999999999999</v>
      </c>
      <c r="S315" s="229">
        <v>0</v>
      </c>
      <c r="T315" s="23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1" t="s">
        <v>162</v>
      </c>
      <c r="AT315" s="231" t="s">
        <v>198</v>
      </c>
      <c r="AU315" s="231" t="s">
        <v>84</v>
      </c>
      <c r="AY315" s="17" t="s">
        <v>119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7" t="s">
        <v>80</v>
      </c>
      <c r="BK315" s="232">
        <f>ROUND(I315*H315,2)</f>
        <v>0</v>
      </c>
      <c r="BL315" s="17" t="s">
        <v>125</v>
      </c>
      <c r="BM315" s="231" t="s">
        <v>476</v>
      </c>
    </row>
    <row r="316" s="14" customFormat="1">
      <c r="A316" s="14"/>
      <c r="B316" s="244"/>
      <c r="C316" s="245"/>
      <c r="D316" s="235" t="s">
        <v>127</v>
      </c>
      <c r="E316" s="246" t="s">
        <v>1</v>
      </c>
      <c r="F316" s="247" t="s">
        <v>477</v>
      </c>
      <c r="G316" s="245"/>
      <c r="H316" s="248">
        <v>16.664999999999999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4" t="s">
        <v>127</v>
      </c>
      <c r="AU316" s="254" t="s">
        <v>84</v>
      </c>
      <c r="AV316" s="14" t="s">
        <v>84</v>
      </c>
      <c r="AW316" s="14" t="s">
        <v>32</v>
      </c>
      <c r="AX316" s="14" t="s">
        <v>75</v>
      </c>
      <c r="AY316" s="254" t="s">
        <v>119</v>
      </c>
    </row>
    <row r="317" s="15" customFormat="1">
      <c r="A317" s="15"/>
      <c r="B317" s="255"/>
      <c r="C317" s="256"/>
      <c r="D317" s="235" t="s">
        <v>127</v>
      </c>
      <c r="E317" s="257" t="s">
        <v>1</v>
      </c>
      <c r="F317" s="258" t="s">
        <v>130</v>
      </c>
      <c r="G317" s="256"/>
      <c r="H317" s="259">
        <v>16.664999999999999</v>
      </c>
      <c r="I317" s="260"/>
      <c r="J317" s="256"/>
      <c r="K317" s="256"/>
      <c r="L317" s="261"/>
      <c r="M317" s="262"/>
      <c r="N317" s="263"/>
      <c r="O317" s="263"/>
      <c r="P317" s="263"/>
      <c r="Q317" s="263"/>
      <c r="R317" s="263"/>
      <c r="S317" s="263"/>
      <c r="T317" s="264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5" t="s">
        <v>127</v>
      </c>
      <c r="AU317" s="265" t="s">
        <v>84</v>
      </c>
      <c r="AV317" s="15" t="s">
        <v>125</v>
      </c>
      <c r="AW317" s="15" t="s">
        <v>32</v>
      </c>
      <c r="AX317" s="15" t="s">
        <v>80</v>
      </c>
      <c r="AY317" s="265" t="s">
        <v>119</v>
      </c>
    </row>
    <row r="318" s="2" customFormat="1" ht="21.75" customHeight="1">
      <c r="A318" s="38"/>
      <c r="B318" s="39"/>
      <c r="C318" s="219" t="s">
        <v>478</v>
      </c>
      <c r="D318" s="219" t="s">
        <v>121</v>
      </c>
      <c r="E318" s="220" t="s">
        <v>479</v>
      </c>
      <c r="F318" s="221" t="s">
        <v>480</v>
      </c>
      <c r="G318" s="222" t="s">
        <v>137</v>
      </c>
      <c r="H318" s="223">
        <v>0.93000000000000005</v>
      </c>
      <c r="I318" s="224"/>
      <c r="J318" s="225">
        <f>ROUND(I318*H318,2)</f>
        <v>0</v>
      </c>
      <c r="K318" s="226"/>
      <c r="L318" s="44"/>
      <c r="M318" s="227" t="s">
        <v>1</v>
      </c>
      <c r="N318" s="228" t="s">
        <v>40</v>
      </c>
      <c r="O318" s="91"/>
      <c r="P318" s="229">
        <f>O318*H318</f>
        <v>0</v>
      </c>
      <c r="Q318" s="229">
        <v>2.2563399999999998</v>
      </c>
      <c r="R318" s="229">
        <f>Q318*H318</f>
        <v>2.0983961999999998</v>
      </c>
      <c r="S318" s="229">
        <v>0</v>
      </c>
      <c r="T318" s="230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1" t="s">
        <v>125</v>
      </c>
      <c r="AT318" s="231" t="s">
        <v>121</v>
      </c>
      <c r="AU318" s="231" t="s">
        <v>84</v>
      </c>
      <c r="AY318" s="17" t="s">
        <v>119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7" t="s">
        <v>80</v>
      </c>
      <c r="BK318" s="232">
        <f>ROUND(I318*H318,2)</f>
        <v>0</v>
      </c>
      <c r="BL318" s="17" t="s">
        <v>125</v>
      </c>
      <c r="BM318" s="231" t="s">
        <v>481</v>
      </c>
    </row>
    <row r="319" s="14" customFormat="1">
      <c r="A319" s="14"/>
      <c r="B319" s="244"/>
      <c r="C319" s="245"/>
      <c r="D319" s="235" t="s">
        <v>127</v>
      </c>
      <c r="E319" s="246" t="s">
        <v>1</v>
      </c>
      <c r="F319" s="247" t="s">
        <v>482</v>
      </c>
      <c r="G319" s="245"/>
      <c r="H319" s="248">
        <v>0.93000000000000005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127</v>
      </c>
      <c r="AU319" s="254" t="s">
        <v>84</v>
      </c>
      <c r="AV319" s="14" t="s">
        <v>84</v>
      </c>
      <c r="AW319" s="14" t="s">
        <v>32</v>
      </c>
      <c r="AX319" s="14" t="s">
        <v>75</v>
      </c>
      <c r="AY319" s="254" t="s">
        <v>119</v>
      </c>
    </row>
    <row r="320" s="15" customFormat="1">
      <c r="A320" s="15"/>
      <c r="B320" s="255"/>
      <c r="C320" s="256"/>
      <c r="D320" s="235" t="s">
        <v>127</v>
      </c>
      <c r="E320" s="257" t="s">
        <v>1</v>
      </c>
      <c r="F320" s="258" t="s">
        <v>130</v>
      </c>
      <c r="G320" s="256"/>
      <c r="H320" s="259">
        <v>0.93000000000000005</v>
      </c>
      <c r="I320" s="260"/>
      <c r="J320" s="256"/>
      <c r="K320" s="256"/>
      <c r="L320" s="261"/>
      <c r="M320" s="262"/>
      <c r="N320" s="263"/>
      <c r="O320" s="263"/>
      <c r="P320" s="263"/>
      <c r="Q320" s="263"/>
      <c r="R320" s="263"/>
      <c r="S320" s="263"/>
      <c r="T320" s="264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5" t="s">
        <v>127</v>
      </c>
      <c r="AU320" s="265" t="s">
        <v>84</v>
      </c>
      <c r="AV320" s="15" t="s">
        <v>125</v>
      </c>
      <c r="AW320" s="15" t="s">
        <v>32</v>
      </c>
      <c r="AX320" s="15" t="s">
        <v>80</v>
      </c>
      <c r="AY320" s="265" t="s">
        <v>119</v>
      </c>
    </row>
    <row r="321" s="2" customFormat="1" ht="21.75" customHeight="1">
      <c r="A321" s="38"/>
      <c r="B321" s="39"/>
      <c r="C321" s="219" t="s">
        <v>483</v>
      </c>
      <c r="D321" s="219" t="s">
        <v>121</v>
      </c>
      <c r="E321" s="220" t="s">
        <v>484</v>
      </c>
      <c r="F321" s="221" t="s">
        <v>485</v>
      </c>
      <c r="G321" s="222" t="s">
        <v>303</v>
      </c>
      <c r="H321" s="223">
        <v>48</v>
      </c>
      <c r="I321" s="224"/>
      <c r="J321" s="225">
        <f>ROUND(I321*H321,2)</f>
        <v>0</v>
      </c>
      <c r="K321" s="226"/>
      <c r="L321" s="44"/>
      <c r="M321" s="227" t="s">
        <v>1</v>
      </c>
      <c r="N321" s="228" t="s">
        <v>40</v>
      </c>
      <c r="O321" s="91"/>
      <c r="P321" s="229">
        <f>O321*H321</f>
        <v>0</v>
      </c>
      <c r="Q321" s="229">
        <v>0.0043</v>
      </c>
      <c r="R321" s="229">
        <f>Q321*H321</f>
        <v>0.2064</v>
      </c>
      <c r="S321" s="229">
        <v>0</v>
      </c>
      <c r="T321" s="230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1" t="s">
        <v>125</v>
      </c>
      <c r="AT321" s="231" t="s">
        <v>121</v>
      </c>
      <c r="AU321" s="231" t="s">
        <v>84</v>
      </c>
      <c r="AY321" s="17" t="s">
        <v>119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7" t="s">
        <v>80</v>
      </c>
      <c r="BK321" s="232">
        <f>ROUND(I321*H321,2)</f>
        <v>0</v>
      </c>
      <c r="BL321" s="17" t="s">
        <v>125</v>
      </c>
      <c r="BM321" s="231" t="s">
        <v>486</v>
      </c>
    </row>
    <row r="322" s="2" customFormat="1" ht="21.75" customHeight="1">
      <c r="A322" s="38"/>
      <c r="B322" s="39"/>
      <c r="C322" s="219" t="s">
        <v>487</v>
      </c>
      <c r="D322" s="219" t="s">
        <v>121</v>
      </c>
      <c r="E322" s="220" t="s">
        <v>488</v>
      </c>
      <c r="F322" s="221" t="s">
        <v>489</v>
      </c>
      <c r="G322" s="222" t="s">
        <v>124</v>
      </c>
      <c r="H322" s="223">
        <v>257.13999999999999</v>
      </c>
      <c r="I322" s="224"/>
      <c r="J322" s="225">
        <f>ROUND(I322*H322,2)</f>
        <v>0</v>
      </c>
      <c r="K322" s="226"/>
      <c r="L322" s="44"/>
      <c r="M322" s="227" t="s">
        <v>1</v>
      </c>
      <c r="N322" s="228" t="s">
        <v>40</v>
      </c>
      <c r="O322" s="91"/>
      <c r="P322" s="229">
        <f>O322*H322</f>
        <v>0</v>
      </c>
      <c r="Q322" s="229">
        <v>0.00046999999999999999</v>
      </c>
      <c r="R322" s="229">
        <f>Q322*H322</f>
        <v>0.12085579999999999</v>
      </c>
      <c r="S322" s="229">
        <v>0</v>
      </c>
      <c r="T322" s="230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1" t="s">
        <v>125</v>
      </c>
      <c r="AT322" s="231" t="s">
        <v>121</v>
      </c>
      <c r="AU322" s="231" t="s">
        <v>84</v>
      </c>
      <c r="AY322" s="17" t="s">
        <v>119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7" t="s">
        <v>80</v>
      </c>
      <c r="BK322" s="232">
        <f>ROUND(I322*H322,2)</f>
        <v>0</v>
      </c>
      <c r="BL322" s="17" t="s">
        <v>125</v>
      </c>
      <c r="BM322" s="231" t="s">
        <v>490</v>
      </c>
    </row>
    <row r="323" s="14" customFormat="1">
      <c r="A323" s="14"/>
      <c r="B323" s="244"/>
      <c r="C323" s="245"/>
      <c r="D323" s="235" t="s">
        <v>127</v>
      </c>
      <c r="E323" s="246" t="s">
        <v>1</v>
      </c>
      <c r="F323" s="247" t="s">
        <v>491</v>
      </c>
      <c r="G323" s="245"/>
      <c r="H323" s="248">
        <v>86.939999999999998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127</v>
      </c>
      <c r="AU323" s="254" t="s">
        <v>84</v>
      </c>
      <c r="AV323" s="14" t="s">
        <v>84</v>
      </c>
      <c r="AW323" s="14" t="s">
        <v>32</v>
      </c>
      <c r="AX323" s="14" t="s">
        <v>75</v>
      </c>
      <c r="AY323" s="254" t="s">
        <v>119</v>
      </c>
    </row>
    <row r="324" s="14" customFormat="1">
      <c r="A324" s="14"/>
      <c r="B324" s="244"/>
      <c r="C324" s="245"/>
      <c r="D324" s="235" t="s">
        <v>127</v>
      </c>
      <c r="E324" s="246" t="s">
        <v>1</v>
      </c>
      <c r="F324" s="247" t="s">
        <v>492</v>
      </c>
      <c r="G324" s="245"/>
      <c r="H324" s="248">
        <v>131.09999999999999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127</v>
      </c>
      <c r="AU324" s="254" t="s">
        <v>84</v>
      </c>
      <c r="AV324" s="14" t="s">
        <v>84</v>
      </c>
      <c r="AW324" s="14" t="s">
        <v>32</v>
      </c>
      <c r="AX324" s="14" t="s">
        <v>75</v>
      </c>
      <c r="AY324" s="254" t="s">
        <v>119</v>
      </c>
    </row>
    <row r="325" s="14" customFormat="1">
      <c r="A325" s="14"/>
      <c r="B325" s="244"/>
      <c r="C325" s="245"/>
      <c r="D325" s="235" t="s">
        <v>127</v>
      </c>
      <c r="E325" s="246" t="s">
        <v>1</v>
      </c>
      <c r="F325" s="247" t="s">
        <v>493</v>
      </c>
      <c r="G325" s="245"/>
      <c r="H325" s="248">
        <v>39.100000000000001</v>
      </c>
      <c r="I325" s="249"/>
      <c r="J325" s="245"/>
      <c r="K325" s="245"/>
      <c r="L325" s="250"/>
      <c r="M325" s="251"/>
      <c r="N325" s="252"/>
      <c r="O325" s="252"/>
      <c r="P325" s="252"/>
      <c r="Q325" s="252"/>
      <c r="R325" s="252"/>
      <c r="S325" s="252"/>
      <c r="T325" s="25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4" t="s">
        <v>127</v>
      </c>
      <c r="AU325" s="254" t="s">
        <v>84</v>
      </c>
      <c r="AV325" s="14" t="s">
        <v>84</v>
      </c>
      <c r="AW325" s="14" t="s">
        <v>32</v>
      </c>
      <c r="AX325" s="14" t="s">
        <v>75</v>
      </c>
      <c r="AY325" s="254" t="s">
        <v>119</v>
      </c>
    </row>
    <row r="326" s="15" customFormat="1">
      <c r="A326" s="15"/>
      <c r="B326" s="255"/>
      <c r="C326" s="256"/>
      <c r="D326" s="235" t="s">
        <v>127</v>
      </c>
      <c r="E326" s="257" t="s">
        <v>1</v>
      </c>
      <c r="F326" s="258" t="s">
        <v>130</v>
      </c>
      <c r="G326" s="256"/>
      <c r="H326" s="259">
        <v>257.13999999999999</v>
      </c>
      <c r="I326" s="260"/>
      <c r="J326" s="256"/>
      <c r="K326" s="256"/>
      <c r="L326" s="261"/>
      <c r="M326" s="262"/>
      <c r="N326" s="263"/>
      <c r="O326" s="263"/>
      <c r="P326" s="263"/>
      <c r="Q326" s="263"/>
      <c r="R326" s="263"/>
      <c r="S326" s="263"/>
      <c r="T326" s="264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5" t="s">
        <v>127</v>
      </c>
      <c r="AU326" s="265" t="s">
        <v>84</v>
      </c>
      <c r="AV326" s="15" t="s">
        <v>125</v>
      </c>
      <c r="AW326" s="15" t="s">
        <v>32</v>
      </c>
      <c r="AX326" s="15" t="s">
        <v>80</v>
      </c>
      <c r="AY326" s="265" t="s">
        <v>119</v>
      </c>
    </row>
    <row r="327" s="2" customFormat="1" ht="21.75" customHeight="1">
      <c r="A327" s="38"/>
      <c r="B327" s="39"/>
      <c r="C327" s="219" t="s">
        <v>494</v>
      </c>
      <c r="D327" s="219" t="s">
        <v>121</v>
      </c>
      <c r="E327" s="220" t="s">
        <v>495</v>
      </c>
      <c r="F327" s="221" t="s">
        <v>496</v>
      </c>
      <c r="G327" s="222" t="s">
        <v>303</v>
      </c>
      <c r="H327" s="223">
        <v>48</v>
      </c>
      <c r="I327" s="224"/>
      <c r="J327" s="225">
        <f>ROUND(I327*H327,2)</f>
        <v>0</v>
      </c>
      <c r="K327" s="226"/>
      <c r="L327" s="44"/>
      <c r="M327" s="227" t="s">
        <v>1</v>
      </c>
      <c r="N327" s="228" t="s">
        <v>40</v>
      </c>
      <c r="O327" s="91"/>
      <c r="P327" s="229">
        <f>O327*H327</f>
        <v>0</v>
      </c>
      <c r="Q327" s="229">
        <v>0</v>
      </c>
      <c r="R327" s="229">
        <f>Q327*H327</f>
        <v>0</v>
      </c>
      <c r="S327" s="229">
        <v>0</v>
      </c>
      <c r="T327" s="230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1" t="s">
        <v>125</v>
      </c>
      <c r="AT327" s="231" t="s">
        <v>121</v>
      </c>
      <c r="AU327" s="231" t="s">
        <v>84</v>
      </c>
      <c r="AY327" s="17" t="s">
        <v>119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7" t="s">
        <v>80</v>
      </c>
      <c r="BK327" s="232">
        <f>ROUND(I327*H327,2)</f>
        <v>0</v>
      </c>
      <c r="BL327" s="17" t="s">
        <v>125</v>
      </c>
      <c r="BM327" s="231" t="s">
        <v>497</v>
      </c>
    </row>
    <row r="328" s="14" customFormat="1">
      <c r="A328" s="14"/>
      <c r="B328" s="244"/>
      <c r="C328" s="245"/>
      <c r="D328" s="235" t="s">
        <v>127</v>
      </c>
      <c r="E328" s="246" t="s">
        <v>1</v>
      </c>
      <c r="F328" s="247" t="s">
        <v>498</v>
      </c>
      <c r="G328" s="245"/>
      <c r="H328" s="248">
        <v>48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127</v>
      </c>
      <c r="AU328" s="254" t="s">
        <v>84</v>
      </c>
      <c r="AV328" s="14" t="s">
        <v>84</v>
      </c>
      <c r="AW328" s="14" t="s">
        <v>32</v>
      </c>
      <c r="AX328" s="14" t="s">
        <v>75</v>
      </c>
      <c r="AY328" s="254" t="s">
        <v>119</v>
      </c>
    </row>
    <row r="329" s="15" customFormat="1">
      <c r="A329" s="15"/>
      <c r="B329" s="255"/>
      <c r="C329" s="256"/>
      <c r="D329" s="235" t="s">
        <v>127</v>
      </c>
      <c r="E329" s="257" t="s">
        <v>1</v>
      </c>
      <c r="F329" s="258" t="s">
        <v>130</v>
      </c>
      <c r="G329" s="256"/>
      <c r="H329" s="259">
        <v>48</v>
      </c>
      <c r="I329" s="260"/>
      <c r="J329" s="256"/>
      <c r="K329" s="256"/>
      <c r="L329" s="261"/>
      <c r="M329" s="262"/>
      <c r="N329" s="263"/>
      <c r="O329" s="263"/>
      <c r="P329" s="263"/>
      <c r="Q329" s="263"/>
      <c r="R329" s="263"/>
      <c r="S329" s="263"/>
      <c r="T329" s="264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5" t="s">
        <v>127</v>
      </c>
      <c r="AU329" s="265" t="s">
        <v>84</v>
      </c>
      <c r="AV329" s="15" t="s">
        <v>125</v>
      </c>
      <c r="AW329" s="15" t="s">
        <v>32</v>
      </c>
      <c r="AX329" s="15" t="s">
        <v>80</v>
      </c>
      <c r="AY329" s="265" t="s">
        <v>119</v>
      </c>
    </row>
    <row r="330" s="2" customFormat="1" ht="21.75" customHeight="1">
      <c r="A330" s="38"/>
      <c r="B330" s="39"/>
      <c r="C330" s="219" t="s">
        <v>499</v>
      </c>
      <c r="D330" s="219" t="s">
        <v>121</v>
      </c>
      <c r="E330" s="220" t="s">
        <v>500</v>
      </c>
      <c r="F330" s="221" t="s">
        <v>501</v>
      </c>
      <c r="G330" s="222" t="s">
        <v>303</v>
      </c>
      <c r="H330" s="223">
        <v>27.5</v>
      </c>
      <c r="I330" s="224"/>
      <c r="J330" s="225">
        <f>ROUND(I330*H330,2)</f>
        <v>0</v>
      </c>
      <c r="K330" s="226"/>
      <c r="L330" s="44"/>
      <c r="M330" s="227" t="s">
        <v>1</v>
      </c>
      <c r="N330" s="228" t="s">
        <v>40</v>
      </c>
      <c r="O330" s="91"/>
      <c r="P330" s="229">
        <f>O330*H330</f>
        <v>0</v>
      </c>
      <c r="Q330" s="229">
        <v>0.13095999999999999</v>
      </c>
      <c r="R330" s="229">
        <f>Q330*H330</f>
        <v>3.6013999999999999</v>
      </c>
      <c r="S330" s="229">
        <v>0</v>
      </c>
      <c r="T330" s="230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1" t="s">
        <v>125</v>
      </c>
      <c r="AT330" s="231" t="s">
        <v>121</v>
      </c>
      <c r="AU330" s="231" t="s">
        <v>84</v>
      </c>
      <c r="AY330" s="17" t="s">
        <v>119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7" t="s">
        <v>80</v>
      </c>
      <c r="BK330" s="232">
        <f>ROUND(I330*H330,2)</f>
        <v>0</v>
      </c>
      <c r="BL330" s="17" t="s">
        <v>125</v>
      </c>
      <c r="BM330" s="231" t="s">
        <v>502</v>
      </c>
    </row>
    <row r="331" s="14" customFormat="1">
      <c r="A331" s="14"/>
      <c r="B331" s="244"/>
      <c r="C331" s="245"/>
      <c r="D331" s="235" t="s">
        <v>127</v>
      </c>
      <c r="E331" s="246" t="s">
        <v>1</v>
      </c>
      <c r="F331" s="247" t="s">
        <v>503</v>
      </c>
      <c r="G331" s="245"/>
      <c r="H331" s="248">
        <v>27.5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4" t="s">
        <v>127</v>
      </c>
      <c r="AU331" s="254" t="s">
        <v>84</v>
      </c>
      <c r="AV331" s="14" t="s">
        <v>84</v>
      </c>
      <c r="AW331" s="14" t="s">
        <v>32</v>
      </c>
      <c r="AX331" s="14" t="s">
        <v>75</v>
      </c>
      <c r="AY331" s="254" t="s">
        <v>119</v>
      </c>
    </row>
    <row r="332" s="15" customFormat="1">
      <c r="A332" s="15"/>
      <c r="B332" s="255"/>
      <c r="C332" s="256"/>
      <c r="D332" s="235" t="s">
        <v>127</v>
      </c>
      <c r="E332" s="257" t="s">
        <v>1</v>
      </c>
      <c r="F332" s="258" t="s">
        <v>130</v>
      </c>
      <c r="G332" s="256"/>
      <c r="H332" s="259">
        <v>27.5</v>
      </c>
      <c r="I332" s="260"/>
      <c r="J332" s="256"/>
      <c r="K332" s="256"/>
      <c r="L332" s="261"/>
      <c r="M332" s="262"/>
      <c r="N332" s="263"/>
      <c r="O332" s="263"/>
      <c r="P332" s="263"/>
      <c r="Q332" s="263"/>
      <c r="R332" s="263"/>
      <c r="S332" s="263"/>
      <c r="T332" s="264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5" t="s">
        <v>127</v>
      </c>
      <c r="AU332" s="265" t="s">
        <v>84</v>
      </c>
      <c r="AV332" s="15" t="s">
        <v>125</v>
      </c>
      <c r="AW332" s="15" t="s">
        <v>32</v>
      </c>
      <c r="AX332" s="15" t="s">
        <v>80</v>
      </c>
      <c r="AY332" s="265" t="s">
        <v>119</v>
      </c>
    </row>
    <row r="333" s="2" customFormat="1" ht="21.75" customHeight="1">
      <c r="A333" s="38"/>
      <c r="B333" s="39"/>
      <c r="C333" s="266" t="s">
        <v>504</v>
      </c>
      <c r="D333" s="266" t="s">
        <v>198</v>
      </c>
      <c r="E333" s="267" t="s">
        <v>505</v>
      </c>
      <c r="F333" s="268" t="s">
        <v>506</v>
      </c>
      <c r="G333" s="269" t="s">
        <v>309</v>
      </c>
      <c r="H333" s="270">
        <v>56.100000000000001</v>
      </c>
      <c r="I333" s="271"/>
      <c r="J333" s="272">
        <f>ROUND(I333*H333,2)</f>
        <v>0</v>
      </c>
      <c r="K333" s="273"/>
      <c r="L333" s="274"/>
      <c r="M333" s="275" t="s">
        <v>1</v>
      </c>
      <c r="N333" s="276" t="s">
        <v>40</v>
      </c>
      <c r="O333" s="91"/>
      <c r="P333" s="229">
        <f>O333*H333</f>
        <v>0</v>
      </c>
      <c r="Q333" s="229">
        <v>0.045999999999999999</v>
      </c>
      <c r="R333" s="229">
        <f>Q333*H333</f>
        <v>2.5806</v>
      </c>
      <c r="S333" s="229">
        <v>0</v>
      </c>
      <c r="T333" s="230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1" t="s">
        <v>162</v>
      </c>
      <c r="AT333" s="231" t="s">
        <v>198</v>
      </c>
      <c r="AU333" s="231" t="s">
        <v>84</v>
      </c>
      <c r="AY333" s="17" t="s">
        <v>119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17" t="s">
        <v>80</v>
      </c>
      <c r="BK333" s="232">
        <f>ROUND(I333*H333,2)</f>
        <v>0</v>
      </c>
      <c r="BL333" s="17" t="s">
        <v>125</v>
      </c>
      <c r="BM333" s="231" t="s">
        <v>507</v>
      </c>
    </row>
    <row r="334" s="14" customFormat="1">
      <c r="A334" s="14"/>
      <c r="B334" s="244"/>
      <c r="C334" s="245"/>
      <c r="D334" s="235" t="s">
        <v>127</v>
      </c>
      <c r="E334" s="246" t="s">
        <v>1</v>
      </c>
      <c r="F334" s="247" t="s">
        <v>508</v>
      </c>
      <c r="G334" s="245"/>
      <c r="H334" s="248">
        <v>56.100000000000001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127</v>
      </c>
      <c r="AU334" s="254" t="s">
        <v>84</v>
      </c>
      <c r="AV334" s="14" t="s">
        <v>84</v>
      </c>
      <c r="AW334" s="14" t="s">
        <v>32</v>
      </c>
      <c r="AX334" s="14" t="s">
        <v>75</v>
      </c>
      <c r="AY334" s="254" t="s">
        <v>119</v>
      </c>
    </row>
    <row r="335" s="15" customFormat="1">
      <c r="A335" s="15"/>
      <c r="B335" s="255"/>
      <c r="C335" s="256"/>
      <c r="D335" s="235" t="s">
        <v>127</v>
      </c>
      <c r="E335" s="257" t="s">
        <v>1</v>
      </c>
      <c r="F335" s="258" t="s">
        <v>130</v>
      </c>
      <c r="G335" s="256"/>
      <c r="H335" s="259">
        <v>56.100000000000001</v>
      </c>
      <c r="I335" s="260"/>
      <c r="J335" s="256"/>
      <c r="K335" s="256"/>
      <c r="L335" s="261"/>
      <c r="M335" s="262"/>
      <c r="N335" s="263"/>
      <c r="O335" s="263"/>
      <c r="P335" s="263"/>
      <c r="Q335" s="263"/>
      <c r="R335" s="263"/>
      <c r="S335" s="263"/>
      <c r="T335" s="264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5" t="s">
        <v>127</v>
      </c>
      <c r="AU335" s="265" t="s">
        <v>84</v>
      </c>
      <c r="AV335" s="15" t="s">
        <v>125</v>
      </c>
      <c r="AW335" s="15" t="s">
        <v>32</v>
      </c>
      <c r="AX335" s="15" t="s">
        <v>80</v>
      </c>
      <c r="AY335" s="265" t="s">
        <v>119</v>
      </c>
    </row>
    <row r="336" s="2" customFormat="1" ht="21.75" customHeight="1">
      <c r="A336" s="38"/>
      <c r="B336" s="39"/>
      <c r="C336" s="219" t="s">
        <v>509</v>
      </c>
      <c r="D336" s="219" t="s">
        <v>121</v>
      </c>
      <c r="E336" s="220" t="s">
        <v>510</v>
      </c>
      <c r="F336" s="221" t="s">
        <v>511</v>
      </c>
      <c r="G336" s="222" t="s">
        <v>309</v>
      </c>
      <c r="H336" s="223">
        <v>4</v>
      </c>
      <c r="I336" s="224"/>
      <c r="J336" s="225">
        <f>ROUND(I336*H336,2)</f>
        <v>0</v>
      </c>
      <c r="K336" s="226"/>
      <c r="L336" s="44"/>
      <c r="M336" s="227" t="s">
        <v>1</v>
      </c>
      <c r="N336" s="228" t="s">
        <v>40</v>
      </c>
      <c r="O336" s="91"/>
      <c r="P336" s="229">
        <f>O336*H336</f>
        <v>0</v>
      </c>
      <c r="Q336" s="229">
        <v>0</v>
      </c>
      <c r="R336" s="229">
        <f>Q336*H336</f>
        <v>0</v>
      </c>
      <c r="S336" s="229">
        <v>0.082000000000000003</v>
      </c>
      <c r="T336" s="230">
        <f>S336*H336</f>
        <v>0.32800000000000001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1" t="s">
        <v>125</v>
      </c>
      <c r="AT336" s="231" t="s">
        <v>121</v>
      </c>
      <c r="AU336" s="231" t="s">
        <v>84</v>
      </c>
      <c r="AY336" s="17" t="s">
        <v>119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7" t="s">
        <v>80</v>
      </c>
      <c r="BK336" s="232">
        <f>ROUND(I336*H336,2)</f>
        <v>0</v>
      </c>
      <c r="BL336" s="17" t="s">
        <v>125</v>
      </c>
      <c r="BM336" s="231" t="s">
        <v>512</v>
      </c>
    </row>
    <row r="337" s="14" customFormat="1">
      <c r="A337" s="14"/>
      <c r="B337" s="244"/>
      <c r="C337" s="245"/>
      <c r="D337" s="235" t="s">
        <v>127</v>
      </c>
      <c r="E337" s="246" t="s">
        <v>1</v>
      </c>
      <c r="F337" s="247" t="s">
        <v>125</v>
      </c>
      <c r="G337" s="245"/>
      <c r="H337" s="248">
        <v>4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4" t="s">
        <v>127</v>
      </c>
      <c r="AU337" s="254" t="s">
        <v>84</v>
      </c>
      <c r="AV337" s="14" t="s">
        <v>84</v>
      </c>
      <c r="AW337" s="14" t="s">
        <v>32</v>
      </c>
      <c r="AX337" s="14" t="s">
        <v>75</v>
      </c>
      <c r="AY337" s="254" t="s">
        <v>119</v>
      </c>
    </row>
    <row r="338" s="15" customFormat="1">
      <c r="A338" s="15"/>
      <c r="B338" s="255"/>
      <c r="C338" s="256"/>
      <c r="D338" s="235" t="s">
        <v>127</v>
      </c>
      <c r="E338" s="257" t="s">
        <v>1</v>
      </c>
      <c r="F338" s="258" t="s">
        <v>130</v>
      </c>
      <c r="G338" s="256"/>
      <c r="H338" s="259">
        <v>4</v>
      </c>
      <c r="I338" s="260"/>
      <c r="J338" s="256"/>
      <c r="K338" s="256"/>
      <c r="L338" s="261"/>
      <c r="M338" s="262"/>
      <c r="N338" s="263"/>
      <c r="O338" s="263"/>
      <c r="P338" s="263"/>
      <c r="Q338" s="263"/>
      <c r="R338" s="263"/>
      <c r="S338" s="263"/>
      <c r="T338" s="264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65" t="s">
        <v>127</v>
      </c>
      <c r="AU338" s="265" t="s">
        <v>84</v>
      </c>
      <c r="AV338" s="15" t="s">
        <v>125</v>
      </c>
      <c r="AW338" s="15" t="s">
        <v>32</v>
      </c>
      <c r="AX338" s="15" t="s">
        <v>80</v>
      </c>
      <c r="AY338" s="265" t="s">
        <v>119</v>
      </c>
    </row>
    <row r="339" s="2" customFormat="1" ht="21.75" customHeight="1">
      <c r="A339" s="38"/>
      <c r="B339" s="39"/>
      <c r="C339" s="219" t="s">
        <v>513</v>
      </c>
      <c r="D339" s="219" t="s">
        <v>121</v>
      </c>
      <c r="E339" s="220" t="s">
        <v>514</v>
      </c>
      <c r="F339" s="221" t="s">
        <v>515</v>
      </c>
      <c r="G339" s="222" t="s">
        <v>309</v>
      </c>
      <c r="H339" s="223">
        <v>1</v>
      </c>
      <c r="I339" s="224"/>
      <c r="J339" s="225">
        <f>ROUND(I339*H339,2)</f>
        <v>0</v>
      </c>
      <c r="K339" s="226"/>
      <c r="L339" s="44"/>
      <c r="M339" s="227" t="s">
        <v>1</v>
      </c>
      <c r="N339" s="228" t="s">
        <v>40</v>
      </c>
      <c r="O339" s="91"/>
      <c r="P339" s="229">
        <f>O339*H339</f>
        <v>0</v>
      </c>
      <c r="Q339" s="229">
        <v>0</v>
      </c>
      <c r="R339" s="229">
        <f>Q339*H339</f>
        <v>0</v>
      </c>
      <c r="S339" s="229">
        <v>0.0040000000000000001</v>
      </c>
      <c r="T339" s="230">
        <f>S339*H339</f>
        <v>0.0040000000000000001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1" t="s">
        <v>125</v>
      </c>
      <c r="AT339" s="231" t="s">
        <v>121</v>
      </c>
      <c r="AU339" s="231" t="s">
        <v>84</v>
      </c>
      <c r="AY339" s="17" t="s">
        <v>119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7" t="s">
        <v>80</v>
      </c>
      <c r="BK339" s="232">
        <f>ROUND(I339*H339,2)</f>
        <v>0</v>
      </c>
      <c r="BL339" s="17" t="s">
        <v>125</v>
      </c>
      <c r="BM339" s="231" t="s">
        <v>516</v>
      </c>
    </row>
    <row r="340" s="2" customFormat="1" ht="21.75" customHeight="1">
      <c r="A340" s="38"/>
      <c r="B340" s="39"/>
      <c r="C340" s="219" t="s">
        <v>517</v>
      </c>
      <c r="D340" s="219" t="s">
        <v>121</v>
      </c>
      <c r="E340" s="220" t="s">
        <v>518</v>
      </c>
      <c r="F340" s="221" t="s">
        <v>519</v>
      </c>
      <c r="G340" s="222" t="s">
        <v>309</v>
      </c>
      <c r="H340" s="223">
        <v>12</v>
      </c>
      <c r="I340" s="224"/>
      <c r="J340" s="225">
        <f>ROUND(I340*H340,2)</f>
        <v>0</v>
      </c>
      <c r="K340" s="226"/>
      <c r="L340" s="44"/>
      <c r="M340" s="227" t="s">
        <v>1</v>
      </c>
      <c r="N340" s="228" t="s">
        <v>40</v>
      </c>
      <c r="O340" s="91"/>
      <c r="P340" s="229">
        <f>O340*H340</f>
        <v>0</v>
      </c>
      <c r="Q340" s="229">
        <v>0</v>
      </c>
      <c r="R340" s="229">
        <f>Q340*H340</f>
        <v>0</v>
      </c>
      <c r="S340" s="229">
        <v>0.16500000000000001</v>
      </c>
      <c r="T340" s="230">
        <f>S340*H340</f>
        <v>1.98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1" t="s">
        <v>125</v>
      </c>
      <c r="AT340" s="231" t="s">
        <v>121</v>
      </c>
      <c r="AU340" s="231" t="s">
        <v>84</v>
      </c>
      <c r="AY340" s="17" t="s">
        <v>119</v>
      </c>
      <c r="BE340" s="232">
        <f>IF(N340="základní",J340,0)</f>
        <v>0</v>
      </c>
      <c r="BF340" s="232">
        <f>IF(N340="snížená",J340,0)</f>
        <v>0</v>
      </c>
      <c r="BG340" s="232">
        <f>IF(N340="zákl. přenesená",J340,0)</f>
        <v>0</v>
      </c>
      <c r="BH340" s="232">
        <f>IF(N340="sníž. přenesená",J340,0)</f>
        <v>0</v>
      </c>
      <c r="BI340" s="232">
        <f>IF(N340="nulová",J340,0)</f>
        <v>0</v>
      </c>
      <c r="BJ340" s="17" t="s">
        <v>80</v>
      </c>
      <c r="BK340" s="232">
        <f>ROUND(I340*H340,2)</f>
        <v>0</v>
      </c>
      <c r="BL340" s="17" t="s">
        <v>125</v>
      </c>
      <c r="BM340" s="231" t="s">
        <v>520</v>
      </c>
    </row>
    <row r="341" s="2" customFormat="1" ht="21.75" customHeight="1">
      <c r="A341" s="38"/>
      <c r="B341" s="39"/>
      <c r="C341" s="219" t="s">
        <v>521</v>
      </c>
      <c r="D341" s="219" t="s">
        <v>121</v>
      </c>
      <c r="E341" s="220" t="s">
        <v>522</v>
      </c>
      <c r="F341" s="221" t="s">
        <v>523</v>
      </c>
      <c r="G341" s="222" t="s">
        <v>303</v>
      </c>
      <c r="H341" s="223">
        <v>23</v>
      </c>
      <c r="I341" s="224"/>
      <c r="J341" s="225">
        <f>ROUND(I341*H341,2)</f>
        <v>0</v>
      </c>
      <c r="K341" s="226"/>
      <c r="L341" s="44"/>
      <c r="M341" s="227" t="s">
        <v>1</v>
      </c>
      <c r="N341" s="228" t="s">
        <v>40</v>
      </c>
      <c r="O341" s="91"/>
      <c r="P341" s="229">
        <f>O341*H341</f>
        <v>0</v>
      </c>
      <c r="Q341" s="229">
        <v>0</v>
      </c>
      <c r="R341" s="229">
        <f>Q341*H341</f>
        <v>0</v>
      </c>
      <c r="S341" s="229">
        <v>0.00248</v>
      </c>
      <c r="T341" s="230">
        <f>S341*H341</f>
        <v>0.05704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1" t="s">
        <v>125</v>
      </c>
      <c r="AT341" s="231" t="s">
        <v>121</v>
      </c>
      <c r="AU341" s="231" t="s">
        <v>84</v>
      </c>
      <c r="AY341" s="17" t="s">
        <v>119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7" t="s">
        <v>80</v>
      </c>
      <c r="BK341" s="232">
        <f>ROUND(I341*H341,2)</f>
        <v>0</v>
      </c>
      <c r="BL341" s="17" t="s">
        <v>125</v>
      </c>
      <c r="BM341" s="231" t="s">
        <v>524</v>
      </c>
    </row>
    <row r="342" s="12" customFormat="1" ht="22.8" customHeight="1">
      <c r="A342" s="12"/>
      <c r="B342" s="203"/>
      <c r="C342" s="204"/>
      <c r="D342" s="205" t="s">
        <v>74</v>
      </c>
      <c r="E342" s="217" t="s">
        <v>525</v>
      </c>
      <c r="F342" s="217" t="s">
        <v>526</v>
      </c>
      <c r="G342" s="204"/>
      <c r="H342" s="204"/>
      <c r="I342" s="207"/>
      <c r="J342" s="218">
        <f>BK342</f>
        <v>0</v>
      </c>
      <c r="K342" s="204"/>
      <c r="L342" s="209"/>
      <c r="M342" s="210"/>
      <c r="N342" s="211"/>
      <c r="O342" s="211"/>
      <c r="P342" s="212">
        <f>SUM(P343:P350)</f>
        <v>0</v>
      </c>
      <c r="Q342" s="211"/>
      <c r="R342" s="212">
        <f>SUM(R343:R350)</f>
        <v>0</v>
      </c>
      <c r="S342" s="211"/>
      <c r="T342" s="213">
        <f>SUM(T343:T350)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14" t="s">
        <v>80</v>
      </c>
      <c r="AT342" s="215" t="s">
        <v>74</v>
      </c>
      <c r="AU342" s="215" t="s">
        <v>80</v>
      </c>
      <c r="AY342" s="214" t="s">
        <v>119</v>
      </c>
      <c r="BK342" s="216">
        <f>SUM(BK343:BK350)</f>
        <v>0</v>
      </c>
    </row>
    <row r="343" s="2" customFormat="1" ht="21.75" customHeight="1">
      <c r="A343" s="38"/>
      <c r="B343" s="39"/>
      <c r="C343" s="219" t="s">
        <v>527</v>
      </c>
      <c r="D343" s="219" t="s">
        <v>121</v>
      </c>
      <c r="E343" s="220" t="s">
        <v>528</v>
      </c>
      <c r="F343" s="221" t="s">
        <v>529</v>
      </c>
      <c r="G343" s="222" t="s">
        <v>180</v>
      </c>
      <c r="H343" s="223">
        <v>48.600000000000001</v>
      </c>
      <c r="I343" s="224"/>
      <c r="J343" s="225">
        <f>ROUND(I343*H343,2)</f>
        <v>0</v>
      </c>
      <c r="K343" s="226"/>
      <c r="L343" s="44"/>
      <c r="M343" s="227" t="s">
        <v>1</v>
      </c>
      <c r="N343" s="228" t="s">
        <v>40</v>
      </c>
      <c r="O343" s="91"/>
      <c r="P343" s="229">
        <f>O343*H343</f>
        <v>0</v>
      </c>
      <c r="Q343" s="229">
        <v>0</v>
      </c>
      <c r="R343" s="229">
        <f>Q343*H343</f>
        <v>0</v>
      </c>
      <c r="S343" s="229">
        <v>0</v>
      </c>
      <c r="T343" s="230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1" t="s">
        <v>125</v>
      </c>
      <c r="AT343" s="231" t="s">
        <v>121</v>
      </c>
      <c r="AU343" s="231" t="s">
        <v>84</v>
      </c>
      <c r="AY343" s="17" t="s">
        <v>119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7" t="s">
        <v>80</v>
      </c>
      <c r="BK343" s="232">
        <f>ROUND(I343*H343,2)</f>
        <v>0</v>
      </c>
      <c r="BL343" s="17" t="s">
        <v>125</v>
      </c>
      <c r="BM343" s="231" t="s">
        <v>530</v>
      </c>
    </row>
    <row r="344" s="14" customFormat="1">
      <c r="A344" s="14"/>
      <c r="B344" s="244"/>
      <c r="C344" s="245"/>
      <c r="D344" s="235" t="s">
        <v>127</v>
      </c>
      <c r="E344" s="246" t="s">
        <v>1</v>
      </c>
      <c r="F344" s="247" t="s">
        <v>531</v>
      </c>
      <c r="G344" s="245"/>
      <c r="H344" s="248">
        <v>48.600000000000001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4" t="s">
        <v>127</v>
      </c>
      <c r="AU344" s="254" t="s">
        <v>84</v>
      </c>
      <c r="AV344" s="14" t="s">
        <v>84</v>
      </c>
      <c r="AW344" s="14" t="s">
        <v>32</v>
      </c>
      <c r="AX344" s="14" t="s">
        <v>75</v>
      </c>
      <c r="AY344" s="254" t="s">
        <v>119</v>
      </c>
    </row>
    <row r="345" s="15" customFormat="1">
      <c r="A345" s="15"/>
      <c r="B345" s="255"/>
      <c r="C345" s="256"/>
      <c r="D345" s="235" t="s">
        <v>127</v>
      </c>
      <c r="E345" s="257" t="s">
        <v>1</v>
      </c>
      <c r="F345" s="258" t="s">
        <v>130</v>
      </c>
      <c r="G345" s="256"/>
      <c r="H345" s="259">
        <v>48.600000000000001</v>
      </c>
      <c r="I345" s="260"/>
      <c r="J345" s="256"/>
      <c r="K345" s="256"/>
      <c r="L345" s="261"/>
      <c r="M345" s="262"/>
      <c r="N345" s="263"/>
      <c r="O345" s="263"/>
      <c r="P345" s="263"/>
      <c r="Q345" s="263"/>
      <c r="R345" s="263"/>
      <c r="S345" s="263"/>
      <c r="T345" s="264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5" t="s">
        <v>127</v>
      </c>
      <c r="AU345" s="265" t="s">
        <v>84</v>
      </c>
      <c r="AV345" s="15" t="s">
        <v>125</v>
      </c>
      <c r="AW345" s="15" t="s">
        <v>32</v>
      </c>
      <c r="AX345" s="15" t="s">
        <v>80</v>
      </c>
      <c r="AY345" s="265" t="s">
        <v>119</v>
      </c>
    </row>
    <row r="346" s="2" customFormat="1" ht="21.75" customHeight="1">
      <c r="A346" s="38"/>
      <c r="B346" s="39"/>
      <c r="C346" s="219" t="s">
        <v>532</v>
      </c>
      <c r="D346" s="219" t="s">
        <v>121</v>
      </c>
      <c r="E346" s="220" t="s">
        <v>533</v>
      </c>
      <c r="F346" s="221" t="s">
        <v>534</v>
      </c>
      <c r="G346" s="222" t="s">
        <v>180</v>
      </c>
      <c r="H346" s="223">
        <v>923.39999999999998</v>
      </c>
      <c r="I346" s="224"/>
      <c r="J346" s="225">
        <f>ROUND(I346*H346,2)</f>
        <v>0</v>
      </c>
      <c r="K346" s="226"/>
      <c r="L346" s="44"/>
      <c r="M346" s="227" t="s">
        <v>1</v>
      </c>
      <c r="N346" s="228" t="s">
        <v>40</v>
      </c>
      <c r="O346" s="91"/>
      <c r="P346" s="229">
        <f>O346*H346</f>
        <v>0</v>
      </c>
      <c r="Q346" s="229">
        <v>0</v>
      </c>
      <c r="R346" s="229">
        <f>Q346*H346</f>
        <v>0</v>
      </c>
      <c r="S346" s="229">
        <v>0</v>
      </c>
      <c r="T346" s="230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1" t="s">
        <v>125</v>
      </c>
      <c r="AT346" s="231" t="s">
        <v>121</v>
      </c>
      <c r="AU346" s="231" t="s">
        <v>84</v>
      </c>
      <c r="AY346" s="17" t="s">
        <v>119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17" t="s">
        <v>80</v>
      </c>
      <c r="BK346" s="232">
        <f>ROUND(I346*H346,2)</f>
        <v>0</v>
      </c>
      <c r="BL346" s="17" t="s">
        <v>125</v>
      </c>
      <c r="BM346" s="231" t="s">
        <v>535</v>
      </c>
    </row>
    <row r="347" s="14" customFormat="1">
      <c r="A347" s="14"/>
      <c r="B347" s="244"/>
      <c r="C347" s="245"/>
      <c r="D347" s="235" t="s">
        <v>127</v>
      </c>
      <c r="E347" s="246" t="s">
        <v>1</v>
      </c>
      <c r="F347" s="247" t="s">
        <v>536</v>
      </c>
      <c r="G347" s="245"/>
      <c r="H347" s="248">
        <v>923.39999999999998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127</v>
      </c>
      <c r="AU347" s="254" t="s">
        <v>84</v>
      </c>
      <c r="AV347" s="14" t="s">
        <v>84</v>
      </c>
      <c r="AW347" s="14" t="s">
        <v>32</v>
      </c>
      <c r="AX347" s="14" t="s">
        <v>75</v>
      </c>
      <c r="AY347" s="254" t="s">
        <v>119</v>
      </c>
    </row>
    <row r="348" s="15" customFormat="1">
      <c r="A348" s="15"/>
      <c r="B348" s="255"/>
      <c r="C348" s="256"/>
      <c r="D348" s="235" t="s">
        <v>127</v>
      </c>
      <c r="E348" s="257" t="s">
        <v>1</v>
      </c>
      <c r="F348" s="258" t="s">
        <v>130</v>
      </c>
      <c r="G348" s="256"/>
      <c r="H348" s="259">
        <v>923.39999999999998</v>
      </c>
      <c r="I348" s="260"/>
      <c r="J348" s="256"/>
      <c r="K348" s="256"/>
      <c r="L348" s="261"/>
      <c r="M348" s="262"/>
      <c r="N348" s="263"/>
      <c r="O348" s="263"/>
      <c r="P348" s="263"/>
      <c r="Q348" s="263"/>
      <c r="R348" s="263"/>
      <c r="S348" s="263"/>
      <c r="T348" s="264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5" t="s">
        <v>127</v>
      </c>
      <c r="AU348" s="265" t="s">
        <v>84</v>
      </c>
      <c r="AV348" s="15" t="s">
        <v>125</v>
      </c>
      <c r="AW348" s="15" t="s">
        <v>32</v>
      </c>
      <c r="AX348" s="15" t="s">
        <v>80</v>
      </c>
      <c r="AY348" s="265" t="s">
        <v>119</v>
      </c>
    </row>
    <row r="349" s="2" customFormat="1" ht="44.25" customHeight="1">
      <c r="A349" s="38"/>
      <c r="B349" s="39"/>
      <c r="C349" s="219" t="s">
        <v>537</v>
      </c>
      <c r="D349" s="219" t="s">
        <v>121</v>
      </c>
      <c r="E349" s="220" t="s">
        <v>538</v>
      </c>
      <c r="F349" s="221" t="s">
        <v>539</v>
      </c>
      <c r="G349" s="222" t="s">
        <v>180</v>
      </c>
      <c r="H349" s="223">
        <v>34.799999999999997</v>
      </c>
      <c r="I349" s="224"/>
      <c r="J349" s="225">
        <f>ROUND(I349*H349,2)</f>
        <v>0</v>
      </c>
      <c r="K349" s="226"/>
      <c r="L349" s="44"/>
      <c r="M349" s="227" t="s">
        <v>1</v>
      </c>
      <c r="N349" s="228" t="s">
        <v>40</v>
      </c>
      <c r="O349" s="91"/>
      <c r="P349" s="229">
        <f>O349*H349</f>
        <v>0</v>
      </c>
      <c r="Q349" s="229">
        <v>0</v>
      </c>
      <c r="R349" s="229">
        <f>Q349*H349</f>
        <v>0</v>
      </c>
      <c r="S349" s="229">
        <v>0</v>
      </c>
      <c r="T349" s="230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1" t="s">
        <v>125</v>
      </c>
      <c r="AT349" s="231" t="s">
        <v>121</v>
      </c>
      <c r="AU349" s="231" t="s">
        <v>84</v>
      </c>
      <c r="AY349" s="17" t="s">
        <v>119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17" t="s">
        <v>80</v>
      </c>
      <c r="BK349" s="232">
        <f>ROUND(I349*H349,2)</f>
        <v>0</v>
      </c>
      <c r="BL349" s="17" t="s">
        <v>125</v>
      </c>
      <c r="BM349" s="231" t="s">
        <v>540</v>
      </c>
    </row>
    <row r="350" s="2" customFormat="1" ht="44.25" customHeight="1">
      <c r="A350" s="38"/>
      <c r="B350" s="39"/>
      <c r="C350" s="219" t="s">
        <v>541</v>
      </c>
      <c r="D350" s="219" t="s">
        <v>121</v>
      </c>
      <c r="E350" s="220" t="s">
        <v>542</v>
      </c>
      <c r="F350" s="221" t="s">
        <v>543</v>
      </c>
      <c r="G350" s="222" t="s">
        <v>180</v>
      </c>
      <c r="H350" s="223">
        <v>13.800000000000001</v>
      </c>
      <c r="I350" s="224"/>
      <c r="J350" s="225">
        <f>ROUND(I350*H350,2)</f>
        <v>0</v>
      </c>
      <c r="K350" s="226"/>
      <c r="L350" s="44"/>
      <c r="M350" s="227" t="s">
        <v>1</v>
      </c>
      <c r="N350" s="228" t="s">
        <v>40</v>
      </c>
      <c r="O350" s="91"/>
      <c r="P350" s="229">
        <f>O350*H350</f>
        <v>0</v>
      </c>
      <c r="Q350" s="229">
        <v>0</v>
      </c>
      <c r="R350" s="229">
        <f>Q350*H350</f>
        <v>0</v>
      </c>
      <c r="S350" s="229">
        <v>0</v>
      </c>
      <c r="T350" s="230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1" t="s">
        <v>125</v>
      </c>
      <c r="AT350" s="231" t="s">
        <v>121</v>
      </c>
      <c r="AU350" s="231" t="s">
        <v>84</v>
      </c>
      <c r="AY350" s="17" t="s">
        <v>119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7" t="s">
        <v>80</v>
      </c>
      <c r="BK350" s="232">
        <f>ROUND(I350*H350,2)</f>
        <v>0</v>
      </c>
      <c r="BL350" s="17" t="s">
        <v>125</v>
      </c>
      <c r="BM350" s="231" t="s">
        <v>544</v>
      </c>
    </row>
    <row r="351" s="12" customFormat="1" ht="22.8" customHeight="1">
      <c r="A351" s="12"/>
      <c r="B351" s="203"/>
      <c r="C351" s="204"/>
      <c r="D351" s="205" t="s">
        <v>74</v>
      </c>
      <c r="E351" s="217" t="s">
        <v>545</v>
      </c>
      <c r="F351" s="217" t="s">
        <v>546</v>
      </c>
      <c r="G351" s="204"/>
      <c r="H351" s="204"/>
      <c r="I351" s="207"/>
      <c r="J351" s="218">
        <f>BK351</f>
        <v>0</v>
      </c>
      <c r="K351" s="204"/>
      <c r="L351" s="209"/>
      <c r="M351" s="210"/>
      <c r="N351" s="211"/>
      <c r="O351" s="211"/>
      <c r="P351" s="212">
        <f>P352</f>
        <v>0</v>
      </c>
      <c r="Q351" s="211"/>
      <c r="R351" s="212">
        <f>R352</f>
        <v>0</v>
      </c>
      <c r="S351" s="211"/>
      <c r="T351" s="213">
        <f>T352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14" t="s">
        <v>80</v>
      </c>
      <c r="AT351" s="215" t="s">
        <v>74</v>
      </c>
      <c r="AU351" s="215" t="s">
        <v>80</v>
      </c>
      <c r="AY351" s="214" t="s">
        <v>119</v>
      </c>
      <c r="BK351" s="216">
        <f>BK352</f>
        <v>0</v>
      </c>
    </row>
    <row r="352" s="2" customFormat="1" ht="33" customHeight="1">
      <c r="A352" s="38"/>
      <c r="B352" s="39"/>
      <c r="C352" s="219" t="s">
        <v>547</v>
      </c>
      <c r="D352" s="219" t="s">
        <v>121</v>
      </c>
      <c r="E352" s="220" t="s">
        <v>548</v>
      </c>
      <c r="F352" s="221" t="s">
        <v>549</v>
      </c>
      <c r="G352" s="222" t="s">
        <v>180</v>
      </c>
      <c r="H352" s="223">
        <v>216.62799999999999</v>
      </c>
      <c r="I352" s="224"/>
      <c r="J352" s="225">
        <f>ROUND(I352*H352,2)</f>
        <v>0</v>
      </c>
      <c r="K352" s="226"/>
      <c r="L352" s="44"/>
      <c r="M352" s="277" t="s">
        <v>1</v>
      </c>
      <c r="N352" s="278" t="s">
        <v>40</v>
      </c>
      <c r="O352" s="279"/>
      <c r="P352" s="280">
        <f>O352*H352</f>
        <v>0</v>
      </c>
      <c r="Q352" s="280">
        <v>0</v>
      </c>
      <c r="R352" s="280">
        <f>Q352*H352</f>
        <v>0</v>
      </c>
      <c r="S352" s="280">
        <v>0</v>
      </c>
      <c r="T352" s="281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1" t="s">
        <v>125</v>
      </c>
      <c r="AT352" s="231" t="s">
        <v>121</v>
      </c>
      <c r="AU352" s="231" t="s">
        <v>84</v>
      </c>
      <c r="AY352" s="17" t="s">
        <v>119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17" t="s">
        <v>80</v>
      </c>
      <c r="BK352" s="232">
        <f>ROUND(I352*H352,2)</f>
        <v>0</v>
      </c>
      <c r="BL352" s="17" t="s">
        <v>125</v>
      </c>
      <c r="BM352" s="231" t="s">
        <v>550</v>
      </c>
    </row>
    <row r="353" s="2" customFormat="1" ht="6.96" customHeight="1">
      <c r="A353" s="38"/>
      <c r="B353" s="66"/>
      <c r="C353" s="67"/>
      <c r="D353" s="67"/>
      <c r="E353" s="67"/>
      <c r="F353" s="67"/>
      <c r="G353" s="67"/>
      <c r="H353" s="67"/>
      <c r="I353" s="67"/>
      <c r="J353" s="67"/>
      <c r="K353" s="67"/>
      <c r="L353" s="44"/>
      <c r="M353" s="38"/>
      <c r="O353" s="38"/>
      <c r="P353" s="38"/>
      <c r="Q353" s="38"/>
      <c r="R353" s="38"/>
      <c r="S353" s="38"/>
      <c r="T353" s="38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</row>
  </sheetData>
  <sheetProtection sheet="1" autoFilter="0" formatColumns="0" formatRows="0" objects="1" scenarios="1" spinCount="100000" saltValue="KzXEr+Bw/fEvDHKOcQ6U9v8cAyTbEEr7jV9JNgWA4KjQuk1DzDqdsVCvCTwclZ9fFm1vPCvrn8PjD+Wl1IRFJQ==" hashValue="5v48lEs1VXdG9BSCj94D0r4jlIsJnseVrl8iCDRx8et/nbIOR2/lp5JJljyByWmEx9QWqWu2OSkMEAa65p7gaw==" algorithmName="SHA-512" password="CC35"/>
  <autoFilter ref="C124:K35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s="1" customFormat="1" ht="24.96" customHeight="1">
      <c r="B4" s="20"/>
      <c r="D4" s="138" t="s">
        <v>87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 xml:space="preserve">Parkovací pás podél silnice III/28522  k.ú. Mezilesí u Náchoda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551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3.12.2022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ROUND((SUM(BE119:BE126)),  2)</f>
        <v>0</v>
      </c>
      <c r="G33" s="38"/>
      <c r="H33" s="38"/>
      <c r="I33" s="155">
        <v>0.20999999999999999</v>
      </c>
      <c r="J33" s="154">
        <f>ROUND(((SUM(BE119:BE126))*I33),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ROUND((SUM(BF119:BF126)),  2)</f>
        <v>0</v>
      </c>
      <c r="G34" s="38"/>
      <c r="H34" s="38"/>
      <c r="I34" s="155">
        <v>0.14999999999999999</v>
      </c>
      <c r="J34" s="154">
        <f>ROUND(((SUM(BF119:BF126))*I34),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ROUND((SUM(BG119:BG126)),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ROUND((SUM(BH119:BH126)),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ROUND((SUM(BI119:BI126)),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 xml:space="preserve">Parkovací pás podél silnice III/28522  k.ú. Mezilesí u Náchoda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Mezilesí u Náchoda</v>
      </c>
      <c r="G89" s="40"/>
      <c r="H89" s="40"/>
      <c r="I89" s="32" t="s">
        <v>22</v>
      </c>
      <c r="J89" s="79" t="str">
        <f>IF(J12="","",J12)</f>
        <v>3.12.2022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>Ing. Filip Eichler, Ph.D.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91</v>
      </c>
      <c r="D94" s="176"/>
      <c r="E94" s="176"/>
      <c r="F94" s="176"/>
      <c r="G94" s="176"/>
      <c r="H94" s="176"/>
      <c r="I94" s="176"/>
      <c r="J94" s="177" t="s">
        <v>92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93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9"/>
      <c r="C97" s="180"/>
      <c r="D97" s="181" t="s">
        <v>552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553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554</v>
      </c>
      <c r="E99" s="188"/>
      <c r="F99" s="188"/>
      <c r="G99" s="188"/>
      <c r="H99" s="188"/>
      <c r="I99" s="188"/>
      <c r="J99" s="189">
        <f>J125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104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 xml:space="preserve">Parkovací pás podél silnice III/28522  k.ú. Mezilesí u Náchoda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88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2 - VRN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Mezilesí u Náchoda</v>
      </c>
      <c r="G113" s="40"/>
      <c r="H113" s="40"/>
      <c r="I113" s="32" t="s">
        <v>22</v>
      </c>
      <c r="J113" s="79" t="str">
        <f>IF(J12="","",J12)</f>
        <v>3.12.2022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30</v>
      </c>
      <c r="J115" s="36" t="str">
        <f>E21</f>
        <v>Ing. Filip Eichler, Ph.D.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33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105</v>
      </c>
      <c r="D118" s="194" t="s">
        <v>60</v>
      </c>
      <c r="E118" s="194" t="s">
        <v>56</v>
      </c>
      <c r="F118" s="194" t="s">
        <v>57</v>
      </c>
      <c r="G118" s="194" t="s">
        <v>106</v>
      </c>
      <c r="H118" s="194" t="s">
        <v>107</v>
      </c>
      <c r="I118" s="194" t="s">
        <v>108</v>
      </c>
      <c r="J118" s="195" t="s">
        <v>92</v>
      </c>
      <c r="K118" s="196" t="s">
        <v>109</v>
      </c>
      <c r="L118" s="197"/>
      <c r="M118" s="100" t="s">
        <v>1</v>
      </c>
      <c r="N118" s="101" t="s">
        <v>39</v>
      </c>
      <c r="O118" s="101" t="s">
        <v>110</v>
      </c>
      <c r="P118" s="101" t="s">
        <v>111</v>
      </c>
      <c r="Q118" s="101" t="s">
        <v>112</v>
      </c>
      <c r="R118" s="101" t="s">
        <v>113</v>
      </c>
      <c r="S118" s="101" t="s">
        <v>114</v>
      </c>
      <c r="T118" s="102" t="s">
        <v>115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116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</f>
        <v>0</v>
      </c>
      <c r="Q119" s="104"/>
      <c r="R119" s="200">
        <f>R120</f>
        <v>0</v>
      </c>
      <c r="S119" s="104"/>
      <c r="T119" s="201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74</v>
      </c>
      <c r="AU119" s="17" t="s">
        <v>94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74</v>
      </c>
      <c r="E120" s="206" t="s">
        <v>85</v>
      </c>
      <c r="F120" s="206" t="s">
        <v>555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P121+P122+P123+P125</f>
        <v>0</v>
      </c>
      <c r="Q120" s="211"/>
      <c r="R120" s="212">
        <f>R121+R122+R123+R125</f>
        <v>0</v>
      </c>
      <c r="S120" s="211"/>
      <c r="T120" s="213">
        <f>T121+T122+T123+T125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147</v>
      </c>
      <c r="AT120" s="215" t="s">
        <v>74</v>
      </c>
      <c r="AU120" s="215" t="s">
        <v>75</v>
      </c>
      <c r="AY120" s="214" t="s">
        <v>119</v>
      </c>
      <c r="BK120" s="216">
        <f>BK121+BK122+BK123+BK125</f>
        <v>0</v>
      </c>
    </row>
    <row r="121" s="2" customFormat="1" ht="16.5" customHeight="1">
      <c r="A121" s="38"/>
      <c r="B121" s="39"/>
      <c r="C121" s="219" t="s">
        <v>80</v>
      </c>
      <c r="D121" s="219" t="s">
        <v>121</v>
      </c>
      <c r="E121" s="220" t="s">
        <v>556</v>
      </c>
      <c r="F121" s="221" t="s">
        <v>557</v>
      </c>
      <c r="G121" s="222" t="s">
        <v>389</v>
      </c>
      <c r="H121" s="223">
        <v>1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40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125</v>
      </c>
      <c r="AT121" s="231" t="s">
        <v>121</v>
      </c>
      <c r="AU121" s="231" t="s">
        <v>80</v>
      </c>
      <c r="AY121" s="17" t="s">
        <v>119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80</v>
      </c>
      <c r="BK121" s="232">
        <f>ROUND(I121*H121,2)</f>
        <v>0</v>
      </c>
      <c r="BL121" s="17" t="s">
        <v>125</v>
      </c>
      <c r="BM121" s="231" t="s">
        <v>558</v>
      </c>
    </row>
    <row r="122" s="2" customFormat="1" ht="16.5" customHeight="1">
      <c r="A122" s="38"/>
      <c r="B122" s="39"/>
      <c r="C122" s="219" t="s">
        <v>84</v>
      </c>
      <c r="D122" s="219" t="s">
        <v>121</v>
      </c>
      <c r="E122" s="220" t="s">
        <v>559</v>
      </c>
      <c r="F122" s="221" t="s">
        <v>560</v>
      </c>
      <c r="G122" s="222" t="s">
        <v>389</v>
      </c>
      <c r="H122" s="223">
        <v>1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40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125</v>
      </c>
      <c r="AT122" s="231" t="s">
        <v>121</v>
      </c>
      <c r="AU122" s="231" t="s">
        <v>80</v>
      </c>
      <c r="AY122" s="17" t="s">
        <v>119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80</v>
      </c>
      <c r="BK122" s="232">
        <f>ROUND(I122*H122,2)</f>
        <v>0</v>
      </c>
      <c r="BL122" s="17" t="s">
        <v>125</v>
      </c>
      <c r="BM122" s="231" t="s">
        <v>561</v>
      </c>
    </row>
    <row r="123" s="12" customFormat="1" ht="22.8" customHeight="1">
      <c r="A123" s="12"/>
      <c r="B123" s="203"/>
      <c r="C123" s="204"/>
      <c r="D123" s="205" t="s">
        <v>74</v>
      </c>
      <c r="E123" s="217" t="s">
        <v>562</v>
      </c>
      <c r="F123" s="217" t="s">
        <v>563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P124</f>
        <v>0</v>
      </c>
      <c r="Q123" s="211"/>
      <c r="R123" s="212">
        <f>R124</f>
        <v>0</v>
      </c>
      <c r="S123" s="211"/>
      <c r="T123" s="21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147</v>
      </c>
      <c r="AT123" s="215" t="s">
        <v>74</v>
      </c>
      <c r="AU123" s="215" t="s">
        <v>80</v>
      </c>
      <c r="AY123" s="214" t="s">
        <v>119</v>
      </c>
      <c r="BK123" s="216">
        <f>BK124</f>
        <v>0</v>
      </c>
    </row>
    <row r="124" s="2" customFormat="1" ht="16.5" customHeight="1">
      <c r="A124" s="38"/>
      <c r="B124" s="39"/>
      <c r="C124" s="219" t="s">
        <v>134</v>
      </c>
      <c r="D124" s="219" t="s">
        <v>121</v>
      </c>
      <c r="E124" s="220" t="s">
        <v>564</v>
      </c>
      <c r="F124" s="221" t="s">
        <v>563</v>
      </c>
      <c r="G124" s="222" t="s">
        <v>565</v>
      </c>
      <c r="H124" s="282"/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40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566</v>
      </c>
      <c r="AT124" s="231" t="s">
        <v>121</v>
      </c>
      <c r="AU124" s="231" t="s">
        <v>84</v>
      </c>
      <c r="AY124" s="17" t="s">
        <v>119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80</v>
      </c>
      <c r="BK124" s="232">
        <f>ROUND(I124*H124,2)</f>
        <v>0</v>
      </c>
      <c r="BL124" s="17" t="s">
        <v>566</v>
      </c>
      <c r="BM124" s="231" t="s">
        <v>567</v>
      </c>
    </row>
    <row r="125" s="12" customFormat="1" ht="22.8" customHeight="1">
      <c r="A125" s="12"/>
      <c r="B125" s="203"/>
      <c r="C125" s="204"/>
      <c r="D125" s="205" t="s">
        <v>74</v>
      </c>
      <c r="E125" s="217" t="s">
        <v>568</v>
      </c>
      <c r="F125" s="217" t="s">
        <v>569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P126</f>
        <v>0</v>
      </c>
      <c r="Q125" s="211"/>
      <c r="R125" s="212">
        <f>R126</f>
        <v>0</v>
      </c>
      <c r="S125" s="211"/>
      <c r="T125" s="213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147</v>
      </c>
      <c r="AT125" s="215" t="s">
        <v>74</v>
      </c>
      <c r="AU125" s="215" t="s">
        <v>80</v>
      </c>
      <c r="AY125" s="214" t="s">
        <v>119</v>
      </c>
      <c r="BK125" s="216">
        <f>BK126</f>
        <v>0</v>
      </c>
    </row>
    <row r="126" s="2" customFormat="1" ht="16.5" customHeight="1">
      <c r="A126" s="38"/>
      <c r="B126" s="39"/>
      <c r="C126" s="219" t="s">
        <v>125</v>
      </c>
      <c r="D126" s="219" t="s">
        <v>121</v>
      </c>
      <c r="E126" s="220" t="s">
        <v>570</v>
      </c>
      <c r="F126" s="221" t="s">
        <v>569</v>
      </c>
      <c r="G126" s="222" t="s">
        <v>565</v>
      </c>
      <c r="H126" s="282"/>
      <c r="I126" s="224"/>
      <c r="J126" s="225">
        <f>ROUND(I126*H126,2)</f>
        <v>0</v>
      </c>
      <c r="K126" s="226"/>
      <c r="L126" s="44"/>
      <c r="M126" s="277" t="s">
        <v>1</v>
      </c>
      <c r="N126" s="278" t="s">
        <v>40</v>
      </c>
      <c r="O126" s="279"/>
      <c r="P126" s="280">
        <f>O126*H126</f>
        <v>0</v>
      </c>
      <c r="Q126" s="280">
        <v>0</v>
      </c>
      <c r="R126" s="280">
        <f>Q126*H126</f>
        <v>0</v>
      </c>
      <c r="S126" s="280">
        <v>0</v>
      </c>
      <c r="T126" s="281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566</v>
      </c>
      <c r="AT126" s="231" t="s">
        <v>121</v>
      </c>
      <c r="AU126" s="231" t="s">
        <v>84</v>
      </c>
      <c r="AY126" s="17" t="s">
        <v>119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80</v>
      </c>
      <c r="BK126" s="232">
        <f>ROUND(I126*H126,2)</f>
        <v>0</v>
      </c>
      <c r="BL126" s="17" t="s">
        <v>566</v>
      </c>
      <c r="BM126" s="231" t="s">
        <v>571</v>
      </c>
    </row>
    <row r="127" s="2" customFormat="1" ht="6.96" customHeight="1">
      <c r="A127" s="38"/>
      <c r="B127" s="66"/>
      <c r="C127" s="67"/>
      <c r="D127" s="67"/>
      <c r="E127" s="67"/>
      <c r="F127" s="67"/>
      <c r="G127" s="67"/>
      <c r="H127" s="67"/>
      <c r="I127" s="67"/>
      <c r="J127" s="67"/>
      <c r="K127" s="67"/>
      <c r="L127" s="44"/>
      <c r="M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</sheetData>
  <sheetProtection sheet="1" autoFilter="0" formatColumns="0" formatRows="0" objects="1" scenarios="1" spinCount="100000" saltValue="R+FHZtBYiurb7lcXhhBbVva77JWODQSFx7fAXy96RP9blb9W4PEBzqpv/70/CyXVIZO93E66LlaihPETsg43Xw==" hashValue="Uo1orHI0T+dJYh1MiV/MzvPYDv1cnf75t4iHCtTgXqHdYkbkbXqn0V0r/t4BdJJyIO+bC0KNojLy9enuRclVDA==" algorithmName="SHA-512" password="CC35"/>
  <autoFilter ref="C118:K12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jana-note\Jana</dc:creator>
  <cp:lastModifiedBy>jana-note\Jana</cp:lastModifiedBy>
  <dcterms:created xsi:type="dcterms:W3CDTF">2022-12-04T19:07:35Z</dcterms:created>
  <dcterms:modified xsi:type="dcterms:W3CDTF">2022-12-04T19:07:44Z</dcterms:modified>
</cp:coreProperties>
</file>